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EstaPasta_de_trabalho"/>
  <xr:revisionPtr revIDLastSave="0" documentId="8_{01591C8E-BAD4-45FD-9AFD-FCE842EBA4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O" sheetId="1" r:id="rId1"/>
  </sheets>
  <definedNames>
    <definedName name="_xlnm.Print_Area" localSheetId="0">PO!$A$1:$I$199</definedName>
    <definedName name="_xlnm.Print_Titles" localSheetId="0">PO!$1:$12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5" i="1" l="1"/>
  <c r="H156" i="1"/>
  <c r="H63" i="1"/>
  <c r="I63" i="1" s="1"/>
  <c r="H61" i="1"/>
  <c r="I61" i="1" s="1"/>
  <c r="H18" i="1"/>
  <c r="I18" i="1" s="1"/>
  <c r="H19" i="1"/>
  <c r="I19" i="1" s="1"/>
  <c r="H124" i="1"/>
  <c r="I124" i="1" s="1"/>
  <c r="H125" i="1"/>
  <c r="I125" i="1" s="1"/>
  <c r="H126" i="1"/>
  <c r="I126" i="1" s="1"/>
  <c r="H128" i="1"/>
  <c r="I128" i="1" s="1"/>
  <c r="H129" i="1"/>
  <c r="I129" i="1" s="1"/>
  <c r="H127" i="1"/>
  <c r="I127" i="1" s="1"/>
  <c r="H123" i="1"/>
  <c r="I123" i="1" s="1"/>
  <c r="H122" i="1"/>
  <c r="I122" i="1" s="1"/>
  <c r="H131" i="1" l="1"/>
  <c r="I131" i="1" s="1"/>
  <c r="H130" i="1"/>
  <c r="I130" i="1" s="1"/>
  <c r="H114" i="1"/>
  <c r="F114" i="1"/>
  <c r="H110" i="1"/>
  <c r="I110" i="1" s="1"/>
  <c r="H111" i="1"/>
  <c r="I111" i="1" s="1"/>
  <c r="H112" i="1"/>
  <c r="I112" i="1" s="1"/>
  <c r="I114" i="1" l="1"/>
  <c r="H104" i="1" l="1"/>
  <c r="I104" i="1" s="1"/>
  <c r="H103" i="1"/>
  <c r="I103" i="1" s="1"/>
  <c r="H102" i="1"/>
  <c r="I102" i="1" s="1"/>
  <c r="H144" i="1" l="1"/>
  <c r="I144" i="1" s="1"/>
  <c r="H143" i="1"/>
  <c r="I143" i="1" s="1"/>
  <c r="H142" i="1"/>
  <c r="I142" i="1" s="1"/>
  <c r="H86" i="1"/>
  <c r="I86" i="1" s="1"/>
  <c r="H85" i="1"/>
  <c r="I85" i="1" s="1"/>
  <c r="H83" i="1"/>
  <c r="I83" i="1" s="1"/>
  <c r="H84" i="1"/>
  <c r="I84" i="1" s="1"/>
  <c r="H87" i="1"/>
  <c r="I87" i="1" s="1"/>
  <c r="H72" i="1"/>
  <c r="I72" i="1" s="1"/>
  <c r="H71" i="1"/>
  <c r="I71" i="1" s="1"/>
  <c r="H70" i="1"/>
  <c r="I70" i="1" s="1"/>
  <c r="H165" i="1" l="1"/>
  <c r="I165" i="1" s="1"/>
  <c r="H52" i="1"/>
  <c r="I52" i="1" s="1"/>
  <c r="H55" i="1"/>
  <c r="I55" i="1" s="1"/>
  <c r="H38" i="1"/>
  <c r="I38" i="1" s="1"/>
  <c r="H37" i="1"/>
  <c r="I37" i="1" s="1"/>
  <c r="H36" i="1"/>
  <c r="I36" i="1" s="1"/>
  <c r="H161" i="1" l="1"/>
  <c r="I161" i="1" s="1"/>
  <c r="I156" i="1" l="1"/>
  <c r="I155" i="1"/>
  <c r="H75" i="1" l="1"/>
  <c r="I75" i="1" s="1"/>
  <c r="H16" i="1"/>
  <c r="I16" i="1" s="1"/>
  <c r="H97" i="1" l="1"/>
  <c r="I97" i="1" s="1"/>
  <c r="H137" i="1"/>
  <c r="I137" i="1" s="1"/>
  <c r="H94" i="1"/>
  <c r="I94" i="1" s="1"/>
  <c r="H154" i="1" l="1"/>
  <c r="I154" i="1" s="1"/>
  <c r="H74" i="1" l="1"/>
  <c r="I74" i="1" s="1"/>
  <c r="F29" i="1"/>
  <c r="I166" i="1" l="1"/>
  <c r="H117" i="1" l="1"/>
  <c r="I117" i="1" s="1"/>
  <c r="H116" i="1"/>
  <c r="I116" i="1" s="1"/>
  <c r="H153" i="1" l="1"/>
  <c r="I153" i="1" s="1"/>
  <c r="H152" i="1"/>
  <c r="I152" i="1" s="1"/>
  <c r="H151" i="1"/>
  <c r="I151" i="1" s="1"/>
  <c r="H150" i="1"/>
  <c r="I150" i="1" s="1"/>
  <c r="H149" i="1"/>
  <c r="I149" i="1" s="1"/>
  <c r="H148" i="1"/>
  <c r="I148" i="1" s="1"/>
  <c r="H147" i="1"/>
  <c r="I147" i="1" s="1"/>
  <c r="H146" i="1"/>
  <c r="I146" i="1" s="1"/>
  <c r="H145" i="1"/>
  <c r="I145" i="1" s="1"/>
  <c r="H141" i="1"/>
  <c r="I141" i="1" s="1"/>
  <c r="H80" i="1"/>
  <c r="I80" i="1" s="1"/>
  <c r="H81" i="1"/>
  <c r="I81" i="1" s="1"/>
  <c r="H82" i="1"/>
  <c r="I82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5" i="1"/>
  <c r="I95" i="1" s="1"/>
  <c r="H96" i="1"/>
  <c r="I96" i="1" s="1"/>
  <c r="H79" i="1"/>
  <c r="I79" i="1" s="1"/>
  <c r="I98" i="1" l="1"/>
  <c r="I157" i="1"/>
  <c r="H66" i="1" l="1"/>
  <c r="I66" i="1" s="1"/>
  <c r="H47" i="1" l="1"/>
  <c r="I47" i="1" l="1"/>
  <c r="H115" i="1" l="1"/>
  <c r="I115" i="1" s="1"/>
  <c r="H113" i="1"/>
  <c r="I113" i="1" s="1"/>
  <c r="H134" i="1"/>
  <c r="I134" i="1" s="1"/>
  <c r="H133" i="1"/>
  <c r="I133" i="1" s="1"/>
  <c r="H135" i="1"/>
  <c r="I135" i="1" s="1"/>
  <c r="H136" i="1"/>
  <c r="I136" i="1" s="1"/>
  <c r="H109" i="1"/>
  <c r="I109" i="1" s="1"/>
  <c r="H107" i="1"/>
  <c r="I107" i="1" s="1"/>
  <c r="H106" i="1"/>
  <c r="I106" i="1" s="1"/>
  <c r="H105" i="1"/>
  <c r="I105" i="1" s="1"/>
  <c r="H108" i="1"/>
  <c r="I108" i="1" s="1"/>
  <c r="H118" i="1"/>
  <c r="I118" i="1" s="1"/>
  <c r="H132" i="1" l="1"/>
  <c r="I132" i="1" s="1"/>
  <c r="I138" i="1" s="1"/>
  <c r="H57" i="1" l="1"/>
  <c r="H101" i="1"/>
  <c r="I101" i="1" s="1"/>
  <c r="I119" i="1" s="1"/>
  <c r="I57" i="1" l="1"/>
  <c r="H40" i="1" l="1"/>
  <c r="I40" i="1" s="1"/>
  <c r="H56" i="1" l="1"/>
  <c r="I56" i="1" s="1"/>
  <c r="H54" i="1"/>
  <c r="I54" i="1" s="1"/>
  <c r="H53" i="1"/>
  <c r="I53" i="1" l="1"/>
  <c r="I58" i="1" s="1"/>
  <c r="H29" i="1"/>
  <c r="I29" i="1" s="1"/>
  <c r="H28" i="1"/>
  <c r="I28" i="1" s="1"/>
  <c r="H27" i="1"/>
  <c r="I27" i="1" s="1"/>
  <c r="H25" i="1"/>
  <c r="H26" i="1"/>
  <c r="H24" i="1"/>
  <c r="I25" i="1" l="1"/>
  <c r="I26" i="1"/>
  <c r="I24" i="1"/>
  <c r="H23" i="1" l="1"/>
  <c r="I23" i="1" s="1"/>
  <c r="I30" i="1" s="1"/>
  <c r="H160" i="1" l="1"/>
  <c r="I160" i="1" s="1"/>
  <c r="H73" i="1"/>
  <c r="H44" i="1"/>
  <c r="H48" i="1"/>
  <c r="I48" i="1" s="1"/>
  <c r="H35" i="1"/>
  <c r="I35" i="1" s="1"/>
  <c r="I73" i="1" l="1"/>
  <c r="I76" i="1" s="1"/>
  <c r="H64" i="1" l="1"/>
  <c r="H62" i="1"/>
  <c r="I62" i="1" s="1"/>
  <c r="H45" i="1"/>
  <c r="H169" i="1" l="1"/>
  <c r="I162" i="1" l="1"/>
  <c r="H17" i="1"/>
  <c r="I17" i="1" s="1"/>
  <c r="I169" i="1" l="1"/>
  <c r="I170" i="1" s="1"/>
  <c r="H65" i="1"/>
  <c r="I65" i="1" s="1"/>
  <c r="H33" i="1" l="1"/>
  <c r="I33" i="1" s="1"/>
  <c r="H34" i="1"/>
  <c r="H39" i="1"/>
  <c r="I39" i="1" s="1"/>
  <c r="H46" i="1"/>
  <c r="H15" i="1"/>
  <c r="I15" i="1" s="1"/>
  <c r="I20" i="1" s="1"/>
  <c r="I64" i="1" l="1"/>
  <c r="I67" i="1" s="1"/>
  <c r="I46" i="1" l="1"/>
  <c r="I45" i="1"/>
  <c r="I44" i="1"/>
  <c r="I49" i="1" l="1"/>
  <c r="I34" i="1"/>
  <c r="I41" i="1" s="1"/>
  <c r="I17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9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somado imperm. Viga baldrame + imperm. Do arrimo parede lateral</t>
        </r>
      </text>
    </comment>
    <comment ref="D39" authorId="0" shapeId="0" xr:uid="{00000000-0006-0000-0000-00000F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CONFIRMAR ESSE BLOCO
</t>
        </r>
      </text>
    </comment>
    <comment ref="D40" authorId="0" shapeId="0" xr:uid="{00000000-0006-0000-0000-000010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PAREDE DIVISA + ARRIMO LATERAL
</t>
        </r>
      </text>
    </comment>
    <comment ref="D48" authorId="0" shapeId="0" xr:uid="{00000000-0006-0000-0000-000011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COZINHA E DML</t>
        </r>
      </text>
    </comment>
    <comment ref="F56" authorId="0" shapeId="0" xr:uid="{00000000-0006-0000-0000-000012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PISO TOTAL  - ÁREA PISCINA + REVESTIMENTO FACHADA</t>
        </r>
      </text>
    </comment>
    <comment ref="F64" authorId="0" shapeId="0" xr:uid="{00000000-0006-0000-0000-000015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RUFOS E CONTRARUFOS
</t>
        </r>
      </text>
    </comment>
    <comment ref="F73" authorId="0" shapeId="0" xr:uid="{00000000-0006-0000-0000-000019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PORTAS BANHEIROS, DEPÓSITO E VESTIÁRIOS</t>
        </r>
      </text>
    </comment>
    <comment ref="F75" authorId="0" shapeId="0" xr:uid="{3DBCC85C-D64E-45FA-BC21-3F60B373FACB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SOLEIRA E PEITORIL</t>
        </r>
      </text>
    </comment>
    <comment ref="D105" authorId="0" shapeId="0" xr:uid="{00000000-0006-0000-0000-00001E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INCLUIR: ALIMENTAÇÃO, AGUA FRIA E DRENO DOS AR CONDIONADO</t>
        </r>
      </text>
    </comment>
    <comment ref="F114" authorId="0" shapeId="0" xr:uid="{DCFCCCBE-2C25-48B0-B02F-C103941E9849}">
      <text>
        <r>
          <rPr>
            <b/>
            <sz val="9"/>
            <color indexed="81"/>
            <rFont val="Segoe UI"/>
            <family val="2"/>
          </rPr>
          <t xml:space="preserve">GRELHA PLUVIAL CORREDOR LATERAL EXTERNO E EM VOLTA DA PISCINA PARA TRANSBORDO DE ÁGUA
</t>
        </r>
      </text>
    </comment>
    <comment ref="F117" authorId="0" shapeId="0" xr:uid="{00000000-0006-0000-0000-000021000000}">
      <text>
        <r>
          <rPr>
            <b/>
            <sz val="9"/>
            <color indexed="81"/>
            <rFont val="Segoe UI"/>
            <family val="2"/>
          </rPr>
          <t xml:space="preserve">GRELHA PLUVIAL CORREDOR LATERAL EXTERNO E EM VOLTA DA PISCINA PARA TRANSBORDO DE ÁGUA
</t>
        </r>
      </text>
    </comment>
    <comment ref="F132" authorId="0" shapeId="0" xr:uid="{00000000-0006-0000-0000-000028000000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BANHEIROS
COZINHA = PIA E BALCÃO + tampo casa de máquinas
</t>
        </r>
      </text>
    </comment>
    <comment ref="D141" authorId="0" shapeId="0" xr:uid="{00000000-0006-0000-0000-00002C000000}">
      <text>
        <r>
          <rPr>
            <b/>
            <sz val="9"/>
            <color indexed="81"/>
            <rFont val="Segoe UI"/>
            <family val="2"/>
          </rPr>
          <t xml:space="preserve">ESCAVAÇÃO PISCINA COM 1 M DE FOLGA DE CADA LADO </t>
        </r>
      </text>
    </comment>
    <comment ref="D149" authorId="0" shapeId="0" xr:uid="{A51F732C-6BCF-440F-A59F-C2C8C525C40F}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CONFIRMAR ESSE BLOCO
</t>
        </r>
      </text>
    </comment>
  </commentList>
</comments>
</file>

<file path=xl/sharedStrings.xml><?xml version="1.0" encoding="utf-8"?>
<sst xmlns="http://schemas.openxmlformats.org/spreadsheetml/2006/main" count="553" uniqueCount="310">
  <si>
    <t>1.1</t>
  </si>
  <si>
    <t>BDI</t>
  </si>
  <si>
    <t>kg</t>
  </si>
  <si>
    <t>sub total</t>
  </si>
  <si>
    <t>TOTAL GERAL</t>
  </si>
  <si>
    <t>FONTE</t>
  </si>
  <si>
    <t>OBRA:</t>
  </si>
  <si>
    <t>DATA BASE</t>
  </si>
  <si>
    <t>LOCAL:</t>
  </si>
  <si>
    <t>MUNICIPIO:</t>
  </si>
  <si>
    <t>2.1</t>
  </si>
  <si>
    <t>4.1</t>
  </si>
  <si>
    <t>4.2</t>
  </si>
  <si>
    <t>4.3</t>
  </si>
  <si>
    <t>4.4</t>
  </si>
  <si>
    <t>7.1</t>
  </si>
  <si>
    <t>8.1</t>
  </si>
  <si>
    <t>COBERTURA</t>
  </si>
  <si>
    <t>ESQUADRIAS</t>
  </si>
  <si>
    <t xml:space="preserve">PINTURA </t>
  </si>
  <si>
    <t>1.2</t>
  </si>
  <si>
    <t>3.0</t>
  </si>
  <si>
    <t>2.0</t>
  </si>
  <si>
    <t>1.0</t>
  </si>
  <si>
    <t>3.1</t>
  </si>
  <si>
    <t>3.2</t>
  </si>
  <si>
    <t>3.3</t>
  </si>
  <si>
    <t>4.0</t>
  </si>
  <si>
    <t>5.0</t>
  </si>
  <si>
    <t>5.3</t>
  </si>
  <si>
    <t>5.4</t>
  </si>
  <si>
    <t>7.0</t>
  </si>
  <si>
    <t>8.0</t>
  </si>
  <si>
    <t>1.4</t>
  </si>
  <si>
    <t>m²</t>
  </si>
  <si>
    <t>2.3</t>
  </si>
  <si>
    <t>2.4</t>
  </si>
  <si>
    <t>2.5</t>
  </si>
  <si>
    <t>2.7</t>
  </si>
  <si>
    <t>m</t>
  </si>
  <si>
    <t>m³</t>
  </si>
  <si>
    <t>PISO INTERNO E EXTERNO</t>
  </si>
  <si>
    <t xml:space="preserve">SERVIÇOS PRELIMINARES </t>
  </si>
  <si>
    <t>10.0</t>
  </si>
  <si>
    <t>ITEM</t>
  </si>
  <si>
    <t>CÓDIGO</t>
  </si>
  <si>
    <t>DESCRIÇÃO DO SERVIÇO</t>
  </si>
  <si>
    <t>UNIDADE</t>
  </si>
  <si>
    <t>QUANTIDADE</t>
  </si>
  <si>
    <t>VALOR UNI. S/BDI</t>
  </si>
  <si>
    <t>VALOR UNI. C/BDI</t>
  </si>
  <si>
    <t>VALOR TOTAL</t>
  </si>
  <si>
    <t>CDHU</t>
  </si>
  <si>
    <t>3.4</t>
  </si>
  <si>
    <t>7.2</t>
  </si>
  <si>
    <t>7.4</t>
  </si>
  <si>
    <t>7.5</t>
  </si>
  <si>
    <t>INSTALAÇÕES ELÉTRICA</t>
  </si>
  <si>
    <t>INSTALAÇÕES HIDROSSANITÁRIAS</t>
  </si>
  <si>
    <t xml:space="preserve"> </t>
  </si>
  <si>
    <t>FUNDAÇÃO</t>
  </si>
  <si>
    <t>2.2</t>
  </si>
  <si>
    <t>2.6</t>
  </si>
  <si>
    <t>3.5</t>
  </si>
  <si>
    <t>3.6</t>
  </si>
  <si>
    <t>3.7</t>
  </si>
  <si>
    <t>5.1</t>
  </si>
  <si>
    <t>6.0</t>
  </si>
  <si>
    <t>SUPERESTRUTURA E ALVENARIA</t>
  </si>
  <si>
    <t>5.2</t>
  </si>
  <si>
    <t>6.1</t>
  </si>
  <si>
    <t>6.3</t>
  </si>
  <si>
    <t>6.4</t>
  </si>
  <si>
    <t>6.5</t>
  </si>
  <si>
    <t>9.0</t>
  </si>
  <si>
    <t>11.0</t>
  </si>
  <si>
    <t>12.0</t>
  </si>
  <si>
    <t>7.3</t>
  </si>
  <si>
    <t>3.8</t>
  </si>
  <si>
    <t>4.5</t>
  </si>
  <si>
    <t>6.6</t>
  </si>
  <si>
    <t>9.1</t>
  </si>
  <si>
    <t>13.0</t>
  </si>
  <si>
    <t>14.0</t>
  </si>
  <si>
    <t>PISCINA</t>
  </si>
  <si>
    <t>UN</t>
  </si>
  <si>
    <t>46.01.050</t>
  </si>
  <si>
    <t>TUBO DE PVC RÍGIDO SOLDÁVEL MARROM, DN= 50 MM, (1 1/2´), INCLUSIVE CONEXÕES</t>
  </si>
  <si>
    <t>46.02.010</t>
  </si>
  <si>
    <t>46.02.050</t>
  </si>
  <si>
    <t>46.02.070</t>
  </si>
  <si>
    <t>TUBO DE PVC RÍGIDO BRANCO, PONTAS LISAS, SOLDÁVEL, LINHA ESGOTO SÉRIE NORMAL, DN= 40 MM, INCLUSIVE CONEXÕES</t>
  </si>
  <si>
    <t>TUBO DE PVC RÍGIDO BRANCO PXB COM VIROLA E ANEL DE BORRACHA, LINHA ESGOTO SÉRIE NORMAL, DN= 50 MM, INCLUSIVE CONEXÕES</t>
  </si>
  <si>
    <t>TUBO DE PVC RÍGIDO BRANCO PXB COM VIROLA E ANEL DE BORRACHA, LINHA ESGOTO SÉRIE NORMAL, DN= 100 MM, INCLUSIVE CONEXÕES</t>
  </si>
  <si>
    <t>DISPENSER TOALHEIRO METÁLICO ESMALTADO PARA BOBINA DE 25CM X 50M, SEM ALAVANCA</t>
  </si>
  <si>
    <t>44.03.030</t>
  </si>
  <si>
    <t>REVESTIMENTO E DIVISÓRIAS</t>
  </si>
  <si>
    <t>5.5</t>
  </si>
  <si>
    <t>7.6</t>
  </si>
  <si>
    <t>13.1</t>
  </si>
  <si>
    <t>9.2</t>
  </si>
  <si>
    <t>9.6</t>
  </si>
  <si>
    <t>9.3</t>
  </si>
  <si>
    <t>9.4</t>
  </si>
  <si>
    <t>9.5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</si>
  <si>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</si>
  <si>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</si>
  <si>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</si>
  <si>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</si>
  <si>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</si>
  <si>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</si>
  <si>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</si>
  <si>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</si>
  <si>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</si>
  <si>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</si>
  <si>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</si>
  <si>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</si>
  <si>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12.1</t>
  </si>
  <si>
    <t>12.2</t>
  </si>
  <si>
    <t>10.1</t>
  </si>
  <si>
    <t>10.2</t>
  </si>
  <si>
    <t>10.3</t>
  </si>
  <si>
    <t>10.4</t>
  </si>
  <si>
    <t>10.5</t>
  </si>
  <si>
    <t>10.10</t>
  </si>
  <si>
    <t>10.6</t>
  </si>
  <si>
    <t>10.7</t>
  </si>
  <si>
    <t>10.8</t>
  </si>
  <si>
    <t>10.9</t>
  </si>
  <si>
    <t>10.11</t>
  </si>
  <si>
    <t>10.12</t>
  </si>
  <si>
    <t>10.13</t>
  </si>
  <si>
    <t>10.14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</si>
  <si>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</si>
  <si>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</si>
  <si>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</si>
  <si>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</si>
  <si>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</si>
  <si>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</si>
  <si>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</si>
  <si>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</si>
  <si>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</si>
  <si>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</si>
  <si>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</si>
  <si>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</si>
  <si>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</si>
  <si>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14.1</t>
  </si>
  <si>
    <t>6.2</t>
  </si>
  <si>
    <t>49.06.020</t>
  </si>
  <si>
    <t>GRELHA EM FERRO FUNDIDO PARA CAIXAS E CANALETAS</t>
  </si>
  <si>
    <t>24.08.031</t>
  </si>
  <si>
    <t>CORRIMÃO EM TUBO DE AÇO INOXIDÁVEL ESCOVADO, DIÂMETRO DE 1 1/2"</t>
  </si>
  <si>
    <t>8.2</t>
  </si>
  <si>
    <t>8.3</t>
  </si>
  <si>
    <t>8.4</t>
  </si>
  <si>
    <t>8.5</t>
  </si>
  <si>
    <t>8.6</t>
  </si>
  <si>
    <t>8.7</t>
  </si>
  <si>
    <t>8.8</t>
  </si>
  <si>
    <t>8.9</t>
  </si>
  <si>
    <t>5.6</t>
  </si>
  <si>
    <t>LOUÇAS, BANCADAS E METAIS</t>
  </si>
  <si>
    <t>LIMPEZA FINAL DA OBRA</t>
  </si>
  <si>
    <t>SINAPI</t>
  </si>
  <si>
    <t>SINAPI - S/ DES.</t>
  </si>
  <si>
    <t>11.14</t>
  </si>
  <si>
    <t>30.01.010</t>
  </si>
  <si>
    <t xml:space="preserve">BARRA DE APOIO RETA, PARA PESSOAS COM MOBILIDADE REDUZIDA, EM TUBO DE AÇO INOXIDÁVEL DE 1 1/2' </t>
  </si>
  <si>
    <t>M</t>
  </si>
  <si>
    <t>LUMINÁRIA TIPO PLAFON CIRCULAR, DE SOBREPOR, COM LED DE 12/13 W - FORNECIMENTO E INSTALAÇÃO. AF_03/2022</t>
  </si>
  <si>
    <t>RESPONSÁVEL TÉCNICO</t>
  </si>
  <si>
    <t>CALÇADA EXTERNA</t>
  </si>
  <si>
    <t>43.10.620</t>
  </si>
  <si>
    <t>CONJUNTO MOTOR-BOMBA (CENTRÍFUGA), 0,5 CV, MONOESTÁGIO, HMAN= 10 A 20 MCA, Q= 7,5 A 1,5 M³/H</t>
  </si>
  <si>
    <t>UNI.</t>
  </si>
  <si>
    <t>43.12.500</t>
  </si>
  <si>
    <t>FILTRO DE AREIA COM CARGA DE AREIA FILTRANTE, VAZÃO DE 16,9 M³/H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</si>
  <si>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</si>
  <si>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</si>
  <si>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</si>
  <si>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</si>
  <si>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</si>
  <si>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</si>
  <si>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</si>
  <si>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</si>
  <si>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</si>
  <si>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11.15</t>
  </si>
  <si>
    <t>11.16</t>
  </si>
  <si>
    <t>ARQUITETA E URBANISTA</t>
  </si>
  <si>
    <t>JÉSSICA FERNANDES DA SILVA</t>
  </si>
  <si>
    <t>PREFEITURA MUNICIPAL DE EMILIANÓPOLIS
RUA PADRE CORNELIO KNUEBLER, 255, CENTRO
FONE (18) 3994 - 1165
CNPJ: 67.662.544/0001-90</t>
  </si>
  <si>
    <t>EMILIANÓPOLIS - SP</t>
  </si>
  <si>
    <t>AMPLIAÇÃO DA FISIOTERAPIA NA UNIDADE BÁSICA DE SAÚDE</t>
  </si>
  <si>
    <t>FORNECIMENTO E INSTALAÇÃO DE PLACA DE OBRA COM CHAPA GALVANIZADA E ESTRUTURA DE MADEIRA. AF 03/2022</t>
  </si>
  <si>
    <t>RUA JUCA DIAS, N.º 127, CENTRO</t>
  </si>
  <si>
    <t>PLANILHA ORÇAMENTÁRIA</t>
  </si>
  <si>
    <t>___________________________________</t>
  </si>
  <si>
    <t>CAU/SP A190910-0</t>
  </si>
  <si>
    <t>LIMPEZA MECANIZADA DE CAMADA VEGETAL, VEGETAÇÃO E PEQUENAS ÁRVORES (DIÂMETRO DE TRONCO MENOR QUE 0,20 M), COM TRATOR DE ESTEIRAS. AF_03/2024</t>
  </si>
  <si>
    <t>LOCAÇÃO CONVENCIONAL DE OBRA, UTILIZANDO GABARITO DE TÁBUAS CORRIDAS PONTALETADAS A CADA 2,00M - 2 UTILIZAÇÕES. AF_03/2024</t>
  </si>
  <si>
    <t>ESTACA BROCA DE CONCRETO, DIÂMETRO DE 30CM, ESCAVAÇÃO MANUAL COM TRADO CONCHA, INTEIRAMENTE ARMADA. AF_05/2020</t>
  </si>
  <si>
    <t>ARMAÇÃO DE PILAR OU VIGA DE ESTRUTURA DE CONCRETO ARMADO EMBUTIDA EM ALVENARIA DE VEDAÇÃO UTILIZANDO AÇO CA-50 DE 10,0 MM - MONTAGEM. AF_06/2022</t>
  </si>
  <si>
    <t>ARMAÇÃO DE PILAR OU VIGA DE ESTRUTURA DE CONCRETO ARMADO EMBUTIDA EM ALVENARIA DE VEDAÇÃO UTILIZANDO AÇO CA-60 DE 5,0 MM - MONTAGEM. AF_06/2022</t>
  </si>
  <si>
    <t>ESCAVAÇÃO MANUAL PARA VIGA BALDRAME OU SAPATA CORRIDA (INCLUINDO ESCAVAÇÃO PARA COLOCAÇÃO DE FÔRMAS). AF_01/2024</t>
  </si>
  <si>
    <t>FABRICAÇÃO, MONTAGEM E DESMONTAGEM DE FÔRMA PARA VIGA BALDRAME, EM MADEIRA SERRADA, E=25 MM, 4 UTILIZAÇÕES. AF_01/2024</t>
  </si>
  <si>
    <t>CONCRETAGEM DE BLOCO DE COROAMENTO OU VIGA BALDRAME, FCK 30 MPA, COM USO DE JERICA - LANÇAMENTO, ADENSAMENTO E ACABAMENTO. AF_01/2024</t>
  </si>
  <si>
    <t>IMPERMEABILIZAÇÃO DE SUPERFÍCIE COM EMULSÃO ASFÁLTICA, 2 DEMÃOS. AF_09/2023</t>
  </si>
  <si>
    <t>EMASSAMENTO COM MASSA LÁTEX, APLICAÇÃO EM PAREDE, UMA DEMÃO, LIXAMENTO MANUAL. AF_04/2023</t>
  </si>
  <si>
    <t>ARMAÇÃO DE SAPATA ISOLADA, VIGA BALDRAME E SAPATA CORRIDA UTILIZANDO AÇO CA-50 DE 10 MM - MONTAGEM. AF_01/2024</t>
  </si>
  <si>
    <t>ARMAÇÃO DE SAPATA ISOLADA, VIGA BALDRAME E SAPATA CORRIDA UTILIZANDO AÇO CA-60 DE 5 MM - MONTAGEM. AF_01/2024</t>
  </si>
  <si>
    <t>MONTAGEM E DESMONTAGEM DE FÔRMA DE PILARES RETANGULARES E ESTRUTURAS SIMILARES, PÉ-DIREITO SIMPLES, EM CHAPA DE MADEIRA COMPENSADA RESINADA, 4 UTILIZAÇÕES. AF_09/2020</t>
  </si>
  <si>
    <t>CONCRETAGEM DE VIGAS E LAJES, FCK=25 MPA, PARA LAJES PREMOLDADAS COM USO DE BOMBA -LANÇAMENTO, ADENSAMENTO E ACABAMENTO. AF_02/2022_PS</t>
  </si>
  <si>
    <t>CONTRAVERGA MOLDADA IN LOCO EM CONCRETO, ESPESSURA DE *15* CM. AF_03/2024</t>
  </si>
  <si>
    <t>VERGA MOLDADA IN LOCO EM CONCRETO, ESPESSURA DE *15* CM. AF_03/2024</t>
  </si>
  <si>
    <t>ALVENARIA DE VEDAÇÃO DE BLOCOS CERÂMICOS FURADOS NA HORIZONTAL DE 11,5X14X24 CM (ESPESSURA 11,5 CM) E ARGAMASSA DE ASSENTAMENTO COM PREPARO EM BETONEIRA. AF_12/2021</t>
  </si>
  <si>
    <t>LAJE PRÉ-MOLDADA UNIDIRECIONAL, BIAPOIADA, PARA FORRO, ENCHIMENTO EM CERÂMICA, VIGOTA TRELIÇADA, ALTURA TOTAL DA LAJE "LT" = 12 CM (ENCHIMENTO+CAPA) = (8+4). AF_08/2025</t>
  </si>
  <si>
    <t>CHAPISCO APLICADO EM ALVENARIA (COM PRESENÇA DE VÃOS) E ESTRUTURAS DE CONCRETO DE FACHADA, COM COLHER DE PEDREIRO. ARGAMASSA TRAÇO 1:3 COM PREPARO EM BETONEIRA 400L. AF_10/2022</t>
  </si>
  <si>
    <t>MASSA ÚNICA, EM ARGAMASSA TRAÇO 1:2:8 PREPARO MECÂNICO, APLICADA MANUALMENTE EM PAREDES INTERNAS DE AMBIENTES COM ÁREA MAIOR QUE 10M², E = 10MM, COM TALISCAS. AF_03/2024</t>
  </si>
  <si>
    <t>EMBOÇO OU MASSA ÚNICA EM ARGAMASSA TRAÇO 1:2:8, PREPARO MECÂNICA COM BETONEIRA 400 L, APLICADA MANUALMENTE EM PANOS DE FACHADA COM PRESENÇA DE VÃOS, ESPESSURA DE 25 MM, ACESSO POR ANDAIME. AF_08/2022</t>
  </si>
  <si>
    <t>PAREDE COM SISTEMA EM CHAPAS DE GESSO PARA DRYWALL, USO INTERNO, COM DUAS FACES SIMPLES E ESTRUTURA METÁLICA COM GUIAS SIMPLES PARA PAREDES COM ÁREA LÍQUIDA MENOR QUE 6 M2, COM VÃOS. AF_07/2023_PS</t>
  </si>
  <si>
    <t>REVESTIMENTO CERÂMICO PARA PISO COM PLACAS TIPO PORCELANATO DE DIMENSÕES 60X60 CM APLICADA EM AMBIENTES DE ÁREA MAIOR QUE 10 M². AF_02/2023_PE</t>
  </si>
  <si>
    <t xml:space="preserve">
REVESTIMENTO CERÂMICO PARA PAREDES INTERNAS COM PLACAS TIPO ESMALTADA DE DIMENSÕES 33X45 CM APLICADAS NA ALTURA INTEIRA DAS PAREDES. AF_02/2023_PE
</t>
  </si>
  <si>
    <t xml:space="preserve">
RODAPÉ CERÂMICO DE 7CM DE ALTURA COM PLACAS TIPO ESMALTADA DE DIMENSÕES 60X60CM. AF_02/2023
</t>
  </si>
  <si>
    <t>SOLEIRA EM GRANITO, LARGURA 15 CM, ESPESSURA 2,0 CM. AF_02/2026</t>
  </si>
  <si>
    <t>LASTRO COM MATERIAL GRANULAR, APLICADO EM PISOS OU LAJES SOBRE SOLO, ESPESSURA DE *5 CM*.AF_01/2024</t>
  </si>
  <si>
    <t>EXECUÇÃO DE PASSEIO (CALÇADA) OU PISO DE CONCRETO COM CONCRETO MOLDADO IN LOCO, USINADO, ACABAMENTO CONVENCIONAL, ESPESSURA 6 CM, ARMADO. AF_08/2022</t>
  </si>
  <si>
    <t>ARGAMASSA TRAÇO 1:3 (EM VOLUME DE CIMENTO E AREIA MÉDIA ÚMIDA) PARA CONTRAPISO, PREPARO MECÂNICO COM BETONEIRA 400 L. AF_08/2019</t>
  </si>
  <si>
    <t>LIMPEZA DE PISO CERÂMICO/ PORCELANATO/ MÁRMORE/ GRANITO UTILIZANDO DETERGENTE NEUTRO E ESCOVAÇÃO MANUAL. AF_10/2025_PS</t>
  </si>
  <si>
    <t>CALHA EM CHAPA DE AÇO GALVANIZADO NÚMERO 24, DESENVOLVIMENTO DE 50 CM, INCLUSO TRANSPORTE
VERTICAL. AF_06/2026</t>
  </si>
  <si>
    <t>FORRO EM DRYWALL, PARA AMBIENTES COMERCIAIS, INCLUSIVE ESTRUTURA BIRECIONAL DE FIXAÇÃO. AF_08/2023_PS</t>
  </si>
  <si>
    <t>TUBO PVC, SÉRIE R, ÁGUA PLUVIAL, DN 75 MM, FORNECIDO E INSTALADO EM CONDUTORES VERTICAIS DE ÁGUAS PLUVIAIS. AF_06/2022</t>
  </si>
  <si>
    <t>JANELA DE ALUMÍNIO DE CORRER COM 4 FOLHAS PARA VIDROS (VIDROS INCLUSOS), COM BANDEIRA, BATENTE/REQUADRO 6 A 14 CM, ACABAMENTO COM ACETATO OU BRILHANTE, FIXAÇÃO COM PARAFUSO, SEMGUARNIÇÃO/ ALIZAR, DIMENSÕES 150X120 CM, VEDAÇÃO COM SILICONE, EXCLUSIVE CONTRAMARCO - FORNECIMENTO E INSTALAÇÃO. AF_11/2024</t>
  </si>
  <si>
    <t>JANELA DE ALUMÍNIO TIPO MAXIM-AR, BATENTE/ REQUADRO 3 A 14 CM, VIDRO INCLUSO, FIXAÇÃO COM PARAFUSO, SEM GUARNIÇÃO/ ALIZAR, DIMENSÕES 60X80 (A X L) CM, SEM ACABAMENTO, VEDAÇÃO COM SILICONE, EXCLUSIVE CONTRAMARCO - FORNECIMENTO E INSTALAÇÃO. AF_11/2024</t>
  </si>
  <si>
    <t>KIT DE PORTA DE MADEIRA PARA PINTURA, SEMI-OCA (LEVE OU MÉDIA), PADRÃO MÉDIO, 90X210CM, ESPESSURA
DE 3,5CM, ITENS INCLUSOS: DOBRADIÇAS, MONTAGEM E INSTALAÇÃO DO BATENTE, FECHADURA COM EXECUÇÃO
DO FURO - FORNECIMENTO E INSTALAÇÃO. AF_10/2025</t>
  </si>
  <si>
    <t>PORTA EM ALUMÍNIO DE ABRIR TIPO VENEZIANA COM GUARNIÇÃO, FIXAÇÃO COM PARAFUSOS – FORNECIMENTO E INSTALAÇÃO. AF_10/2025</t>
  </si>
  <si>
    <t>PEITORIL LINEAR EM GRANITO OU MÁRMORE, L = 15CM, ASSENTADO COM ARGAMASSA 1:6 COM ADITIVO. AF_11/2020</t>
  </si>
  <si>
    <t>PORTA DE CORRER DE ALUMÍNIO, COM DUAS FOLHAS PARA VIDRO, INCLUSO VIDRO LISO INCOLOR, FECHADURA E PUXADOR, SEM ALIZAR. AF_10/2025</t>
  </si>
  <si>
    <t>QUADRO DE DISTRIBUIÇÃO DE ENERGIA EM CHAPA DE AÇO GALVANIZADO, DE EMBUTIR, COM BARRAMENTO TRIFÁSICO, PARA 24 DISJUNTORES DIN 100A - FORNECIMENTO E INSTALAÇÃO. AF_07/2025</t>
  </si>
  <si>
    <t>DISJUNTOR TRIPOLAR DIN 63A - FORNECIMENTO E INSTALAÇÃO. AF_07/2025</t>
  </si>
  <si>
    <t>DISJUNTOR BIPOLAR TIPO DIN, CORRENTE NOMINAL DE 25A - FORNECIMENTO E INSTALAÇÃO. AF_07/2025</t>
  </si>
  <si>
    <t>DISJUNTOR MONOPOLAR TIPO DIN, CORRENTE NOMINAL DE 16A - FORNECIMENTO E INSTALAÇÃO. AF_07/2025</t>
  </si>
  <si>
    <t>CAIXA RETANGULAR 4" X 2" ALTA (2,00 M DO PISO), PVC, INSTALADA EM PAREDE - FORNECIMENTO E INSTALAÇÃO. AF_03/2023</t>
  </si>
  <si>
    <t>CAIXA RETANGULAR 4" X 2" MÉDIA (1,30 M DO PISO), PVC, INSTALADA EM PAREDE - FORNECIMENTO E INSTALAÇÃO. AF_03/2023</t>
  </si>
  <si>
    <t>CAIXA RETANGULAR 4" X 2" BAIXA (0,30 M DO PISO), PVC, INSTALADA EM PAREDE - FORNECIMENTO E INSTALAÇÃO. AF_03/2023</t>
  </si>
  <si>
    <t>INTERRUPTOR SIMPLES (1 MÓDULO) COM INTERRUPTOR PARALELO (2 MÓDULOS), 10A/250V, INCLUINDO SUPORTE E PLACA - FORNECIMENTO E INSTALAÇÃO. AF_03/2023</t>
  </si>
  <si>
    <t>TOMADA BAIXA DE EMBUTIR (3 MÓDULOS), 2P+T 10 A, INCLUINDO SUPORTE E PLACA - FORNECIMENTO E INSTALAÇÃO. AF_03/2023</t>
  </si>
  <si>
    <t>TOMADA ALTA DE EMBUTIR (1 MÓDULO), 2P+T 20 A, INCLUINDO SUPORTE E PLACA - FORNECIMENTO E INSTALAÇÃO. AF_03/2023</t>
  </si>
  <si>
    <t>ELETRODUTO FLEXÍVEL CORRUGADO REFORÇADO, PVC, DN 32 MM (1"), PARA CIRCUITOS TERMINAIS, INSTALADO EM PAREDE - FORNECIMENTO E INSTALAÇÃO. AF_03/2023</t>
  </si>
  <si>
    <t>CABO DE COBRE FLEXÍVEL ISOLADO, 1,5 MM², ANTI-CHAMA 0,6/1,0 KV, PARA CIRCUITOS TERMINAIS - FORNECIMENTO E INSTALAÇÃO. AF_03/2023</t>
  </si>
  <si>
    <t>CABO DE COBRE FLEXÍVEL ISOLADO, 2,5 MM², ANTI-CHAMA 0,6/1,0 KV, PARA CIRCUITOS TERMINAIS - FORNECIMENTO E INSTALAÇÃO. AF_03/2023</t>
  </si>
  <si>
    <t>CABO DE COBRE FLEXÍVEL ISOLADO, 4 MM², ANTI-CHAMA 0,6/1,0 KV, PARA CIRCUITOS TERMINAIS - FORNECIMENTO E INSTALAÇÃO. AF_03/2023</t>
  </si>
  <si>
    <t>CABO DE COBRE FLEXÍVEL ISOLADO, 6 MM², ANTI-CHAMA 0,6/1,0 KV, PARA CIRCUITOS TERMINAIS - FORNECIMENTO E INSTALAÇÃO. AF_03/2023</t>
  </si>
  <si>
    <t>CABO DE COBRE FLEXÍVEL ISOLADO, 16 MM², ANTI-CHAMA 0,6/1,0 KV, PARA CIRCUITOS TERMINAIS - FORNECIMENTO E INSTALAÇÃO. AF_03/2023</t>
  </si>
  <si>
    <t>LUMINÁRIA LED RETANGULAR DE SOBREPOR COM DIFUSOR TRANSLÚCIDO, 4000 K, FLUXO LUMINOSO DE 3690 A 4800 LM, POTÊNCIA DE 35 W A 41 W</t>
  </si>
  <si>
    <t>41.31.040</t>
  </si>
  <si>
    <t>LUMINÁRIA LED QUADRADA DE SOBREPOR COM DIFUSOR PRISMÁTICO TRANSLÚCIDO, 4000 K, FLUXO LUMINOSO DE 1363 A 1800 LM, POTÊNCIA DE 15W A 24 W</t>
  </si>
  <si>
    <t>41.31.070</t>
  </si>
  <si>
    <t>8.19</t>
  </si>
  <si>
    <t>ESCAVAÇÃO MANUAL DE VALA. AF_09/2024</t>
  </si>
  <si>
    <t>ESTACA BROCA DE CONCRETO, DIÂMETRO DE 25CM, ESCAVAÇÃO MANUAL COM TRADO CONCHA, COM ARMADURA DE ARRANQUE. AF_05/2020</t>
  </si>
  <si>
    <t>IMPERMEABILIZAÇÃO DE SUPERFÍCIE COM MANTA ASFÁLTICA, UMA CAMADA, INCLUSIVE APLICAÇÃO DE PRIMER ASFÁLTICO, E=4MM. AF_09/2023</t>
  </si>
  <si>
    <t>CHAPISCO APLICADO EM ALVENARIA (SEM PRESENÇA DE VÃOS) E ESTRUTURAS DE CONCRETO DE FACHADA, COM COLHER DE PEDREIRO. ARGAMASSA TRAÇO 1:3 COM PREPARO EM BETONEIRA 400L. AF_10/2022</t>
  </si>
  <si>
    <t>MASSA ÚNICA, EM ARGAMASSA TRAÇO 1:2:8, PREPARO MECÂNICO, APLICADA MANUALMENTE EM PAREDES INTERNAS DE AMBIENTES COM ÁREA ENTRE 5M² E 10M², E = 17,5MM, COM TALISCAS. AF_03/2024</t>
  </si>
  <si>
    <t>REVESTIMENTO CERÂMICO PARA PAREDES INTERNAS COM PLACAS TIPO ESMALTADA DE DIMENSÕES 20X20 CM APLICADAS NA ALTURA INTEIRA DAS PAREDES. AF_02/2023_PE</t>
  </si>
  <si>
    <t>KIT CAVALETE PARA MEDIÇÃO DE ÁGUA - ENTRADA INDIVIDUALIZADA, EM CPVC DN 28 MM (1"), PARA 1 MEDIDOR - FORNECIMENTO E INSTALAÇÃO (EXCLUSIVE HIDRÔMETRO). AF_03/2024</t>
  </si>
  <si>
    <t>HIDRÔMETRO DN 1/2", 1,5 M3/H - FORNECIMENTO E INSTALAÇÃO. AF_03/2024</t>
  </si>
  <si>
    <t>TUBO, PVC, SOLDÁVEL, DE 25MM, INSTALADO EM RAMAL OU SUB-RAMAL DE ÁGUA - FORNECIMENTO E INSTALAÇÃO. AF_06/2022</t>
  </si>
  <si>
    <t>TUBO, PVC, SOLDÁVEL, DE 32MM, INSTALADO EM RAMAL OU SUB-RAMAL DE ÁGUA - FORNECIMENTO E INSTALAÇÃO. AF_06/2022</t>
  </si>
  <si>
    <t>TUBO, PVC, SOLDÁVEL, DE 50MM, INSTALADO EM RAMAL DE DISTRIBUIÇÃO DE ÁGUA - FORNECIMENTO E INSTALAÇÃO. AF_06/2022</t>
  </si>
  <si>
    <t>CAIXA D´ÁGUA EM POLIETILENO, 500 LITROS (INCLUSOS TUBOS, CONEXÕES E TORNEIRA DE BÓIA) - FORNECIMENTO E INSTALAÇÃO. AF_06/2021</t>
  </si>
  <si>
    <t>REGISTRO DE GAVETA BRUTO, LATÃO, ROSCÁVEL, 3/4", COM ACABAMENTO E CANOPLA CROMADOS - FORNECIMENTO E INSTALAÇÃO. AF_08/2021</t>
  </si>
  <si>
    <t>REGISTRO DE PRESSÃO BRUTO, LATÃO, ROSCÁVEL, 3/4", COM ACABAMENTO E CANOPLA CROMADOS - FORNECIMENTO E INSTALAÇÃO. AF_08/2021</t>
  </si>
  <si>
    <t>CAIXA SIFONADA, COM GRELHA QUADRADA, PVC, DN 150 X 150 X 50 MM, JUNTA SOLDÁVEL, FORNECIDA E INSTALADA EM RAMAL DE DESCARGA OU EM RAMAL DE ESGOTO SANITÁRIO. AF_08/2022</t>
  </si>
  <si>
    <t>RALO SECO, PVC, DN 100 X 40 MM, JUNTA SOLDÁVEL, FORNECIDO E INSTALADO EM RAMAL DE DESCARGA OU EM RAMAL DE ESGOTO SANITÁRIO. AF_08/2022</t>
  </si>
  <si>
    <t>CAIXA ENTERRADA HIDRÁULICA RETANGULAR EM ALVENARIA COM TIJOLOS CERÂMICOS MACIÇOS, DIMENSÕES INTERNAS: 0,4X0,4X0,4 M PARA REDE DE ESGOTO. AF_12/2020</t>
  </si>
  <si>
    <t>CAIXA ENTERRADA HIDRÁULICA RETANGULAR EM ALVENARIA COM TIJOLOS CERÂMICOS MACIÇOS, DIMENSÕES INTERNAS: 0,6X0,6X0,6 M PARA REDE DE DRENAGEM. AF_12/2020</t>
  </si>
  <si>
    <t>SIFÃO DO TIPO FLEXÍVEL EM PVC 1" X 1.1/2" - FORNECIMENTO E INSTALAÇÃO. AF_02/2026</t>
  </si>
  <si>
    <t>ENGATE FLEXÍVEL EM PLÁSTICO BRANCO, 1/2" X 40CM - FORNECIMENTO E INSTALAÇÃO. AF_02/2026</t>
  </si>
  <si>
    <t>BANCADA DE GRANITO CINZA POLIDO, DE 1,50 X 0,60 M, PARA PIA DE COZINHA - FORNECIMENTO E INSTALAÇÃO. AF_02/2026</t>
  </si>
  <si>
    <t>BANCADA DE GRANITO CINZA POLIDO, DE 0,50 X 0,60 M, PARA LAVATÓRIO - FORNECIMENTO E INSTALAÇÃO. AF_02/2026</t>
  </si>
  <si>
    <t>BACIA SANITÁRIA COM CAIXA ACOPLADA LOUÇA BRANCA - FORNECIMENTO E INSTALAÇÃO. AF_02/2026</t>
  </si>
  <si>
    <t>ASSENTO SANITÁRIO CONVENCIONAL - FORNECIMENTO E INSTALAÇÃO. AF_02/2026</t>
  </si>
  <si>
    <t>BACIA SANITÁRIA EM LOUÇA BRANCA PARA PCD SEM FURO FRONTAL, COM TUBO DE LIGAÇÃO CROMADO, SEM ASSENTO - FORNECIMENTO E INSTALAÇÃO. AF_02/2026_PS</t>
  </si>
  <si>
    <t>CUBA DE EMBUTIR OVAL EM LOUÇA BRANCA, 35 X 50 CM OU EQUIVALENTE, INCLUSO VÁLVULA EM METAL CROMADO E SIFÃO FLEXÍVEL EM PVC - FORNECIMENTO E INSTALAÇÃO. AF_02/2026</t>
  </si>
  <si>
    <t>CUBA DE EMBUTIR RETANGULAR DE AÇO INOXIDÁVEL, 46 X 30 X 12 CM - FORNECIMENTO E INSTALAÇÃO. AF_02/2026</t>
  </si>
  <si>
    <t>VÁLVULA EM METAL CROMADO TIPO AMERICANA 3.1/2" X 1.1/2" PARA PIA - FORNECIMENTO E INSTALAÇÃO. AF_02/2026</t>
  </si>
  <si>
    <t>TORNEIRA CROMADA TUBO MÓVEL, DE MESA, 1/2" OU 3/4", PARA PIA DE COZINHA, PADRÃO ALTO - FORNECIMENTO E INSTALAÇÃO. AF_02/2026</t>
  </si>
  <si>
    <t>TORNEIRA CROMADA DE MESA COM FECHAMENTO AUTOMÁTICO, PARA LAVATÓRIO - FORNECIMENTO E INSTALAÇÃO. AF_02/2026</t>
  </si>
  <si>
    <t>PAPELEIRA DE PAREDE EM METAL CROMADO SEM TAMPA, INCLUSO FIXAÇÃO. AF_02/2026</t>
  </si>
  <si>
    <t>PORTA TOALHA BANHO EM METAL CROMADO, TIPO BARRA, INCLUSO FIXAÇÃO. AF_02/2026</t>
  </si>
  <si>
    <t>PUXADOR PARA PCD, FIXADO NA PORTA - FORNECIMENTO E INSTALAÇÃO. AF_02/2026</t>
  </si>
  <si>
    <t>SABONETEIRA PLÁSTICA TIPO DISPENSER PARA SABONETE LÍQUIDO COM RESERVATÓRIO 800 A 1500 ML, INCLUSO FIXAÇÃO. AF_02/2026</t>
  </si>
  <si>
    <t>10.15</t>
  </si>
  <si>
    <t>10.16</t>
  </si>
  <si>
    <t>1.3</t>
  </si>
  <si>
    <t>CDHU VS 202 S/DES.</t>
  </si>
  <si>
    <t>TAPUME COM COMPENSADO DE MADEIRA. AF_03/2024</t>
  </si>
  <si>
    <t>LOCAÇÃO DE CONTAINER TIPO DEPÓSITO - ÁREA MÍNIMA DE 13,80 M²</t>
  </si>
  <si>
    <t>02.02.150</t>
  </si>
  <si>
    <t>1.5</t>
  </si>
  <si>
    <t>unmes</t>
  </si>
  <si>
    <t>FORNECIMENTO E MONTAGEM DE ESTRUTURA EM AÇO ASTM-A36, SEM
PINTURA</t>
  </si>
  <si>
    <t>15.03.030</t>
  </si>
  <si>
    <t>TELHAMENTO EM CHAPA DE AÇO PRÉ-PINTADA, TIPO SANDUÍCHE, ESPESSURA DE 0,50MM, COM POLIESTIRENO EXPANDIDO</t>
  </si>
  <si>
    <t>16.13.130</t>
  </si>
  <si>
    <t>33.07.140</t>
  </si>
  <si>
    <t>PINTURA COM ESMALTE ALQUÍDICO EM ESTRUTURA METÁLICA</t>
  </si>
  <si>
    <t>TINTA ACRILICA EM MASSA, INCLUSIVE PREPARO</t>
  </si>
  <si>
    <t>33.10.050</t>
  </si>
  <si>
    <t>EMILIANÓPOLIS - SP, 19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</si>
</sst>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Narandiba - SP,&quot;\ dd\ &quot;de&quot;\ mmmm\ &quot;de&quot;\ yyyy\.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Arial"/>
      <family val="2"/>
    </font>
    <font>
      <sz val="12"/>
      <color theme="1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4"/>
      <name val="Arial"/>
      <family val="2"/>
    </font>
    <font>
      <sz val="11"/>
      <color rgb="FFFF0000"/>
      <name val="Times New Roman"/>
      <family val="1"/>
    </font>
    <font>
      <sz val="14"/>
      <color theme="1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18"/>
      <name val="Arial"/>
      <family val="2"/>
    </font>
    <font>
      <sz val="11"/>
      <color theme="1"/>
      <name val="Aptos"/>
      <family val="2"/>
    </font>
    <font>
      <sz val="16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28">
    <xf numFmtId="0" fontId="0" fillId="0" borderId="0" xfId="0"/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2" fontId="8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4" fontId="6" fillId="5" borderId="5" xfId="0" applyNumberFormat="1" applyFont="1" applyFill="1" applyBorder="1" applyAlignment="1">
      <alignment horizontal="center" vertical="center"/>
    </xf>
    <xf numFmtId="44" fontId="6" fillId="5" borderId="11" xfId="0" applyNumberFormat="1" applyFont="1" applyFill="1" applyBorder="1" applyAlignment="1">
      <alignment horizontal="center" vertical="center"/>
    </xf>
    <xf numFmtId="44" fontId="6" fillId="0" borderId="5" xfId="0" applyNumberFormat="1" applyFont="1" applyBorder="1" applyAlignment="1">
      <alignment horizontal="center" vertical="center"/>
    </xf>
    <xf numFmtId="43" fontId="8" fillId="0" borderId="0" xfId="4" applyFont="1" applyAlignment="1">
      <alignment horizontal="center" vertical="center"/>
    </xf>
    <xf numFmtId="43" fontId="8" fillId="0" borderId="0" xfId="0" applyNumberFormat="1" applyFont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44" fontId="6" fillId="0" borderId="19" xfId="0" applyNumberFormat="1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44" fontId="6" fillId="5" borderId="19" xfId="0" applyNumberFormat="1" applyFont="1" applyFill="1" applyBorder="1" applyAlignment="1">
      <alignment horizontal="center" vertical="center"/>
    </xf>
    <xf numFmtId="44" fontId="6" fillId="5" borderId="14" xfId="0" applyNumberFormat="1" applyFont="1" applyFill="1" applyBorder="1" applyAlignment="1">
      <alignment horizontal="center" vertical="center"/>
    </xf>
    <xf numFmtId="0" fontId="15" fillId="5" borderId="0" xfId="0" applyFont="1" applyFill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2" fontId="10" fillId="0" borderId="11" xfId="0" applyNumberFormat="1" applyFont="1" applyBorder="1" applyAlignment="1">
      <alignment horizontal="center" vertical="center"/>
    </xf>
    <xf numFmtId="44" fontId="10" fillId="0" borderId="11" xfId="0" applyNumberFormat="1" applyFont="1" applyBorder="1" applyAlignment="1">
      <alignment horizontal="center" vertical="center"/>
    </xf>
    <xf numFmtId="44" fontId="10" fillId="0" borderId="1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44" fontId="10" fillId="0" borderId="5" xfId="0" applyNumberFormat="1" applyFont="1" applyBorder="1" applyAlignment="1">
      <alignment horizontal="center" vertical="center"/>
    </xf>
    <xf numFmtId="44" fontId="6" fillId="0" borderId="14" xfId="0" applyNumberFormat="1" applyFont="1" applyBorder="1" applyAlignment="1">
      <alignment horizontal="center" vertical="center"/>
    </xf>
    <xf numFmtId="44" fontId="6" fillId="0" borderId="11" xfId="0" applyNumberFormat="1" applyFont="1" applyBorder="1" applyAlignment="1">
      <alignment horizontal="center" vertical="center"/>
    </xf>
    <xf numFmtId="44" fontId="10" fillId="0" borderId="19" xfId="0" applyNumberFormat="1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44" fontId="3" fillId="0" borderId="21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44" fontId="14" fillId="2" borderId="13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6" fillId="3" borderId="24" xfId="0" applyFont="1" applyFill="1" applyBorder="1" applyAlignment="1">
      <alignment vertical="center" wrapText="1"/>
    </xf>
    <xf numFmtId="0" fontId="10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10" fillId="0" borderId="5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/>
    </xf>
    <xf numFmtId="0" fontId="11" fillId="0" borderId="0" xfId="0" applyFont="1" applyAlignment="1">
      <alignment horizontal="justify" vertical="center" wrapText="1"/>
    </xf>
    <xf numFmtId="0" fontId="10" fillId="0" borderId="1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44" fontId="10" fillId="0" borderId="12" xfId="0" applyNumberFormat="1" applyFont="1" applyBorder="1" applyAlignment="1">
      <alignment horizontal="center" vertical="center"/>
    </xf>
    <xf numFmtId="44" fontId="10" fillId="0" borderId="22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44" fontId="6" fillId="5" borderId="30" xfId="0" applyNumberFormat="1" applyFont="1" applyFill="1" applyBorder="1" applyAlignment="1">
      <alignment horizontal="center" vertical="center"/>
    </xf>
    <xf numFmtId="44" fontId="6" fillId="5" borderId="29" xfId="0" applyNumberFormat="1" applyFont="1" applyFill="1" applyBorder="1" applyAlignment="1">
      <alignment horizontal="center" vertical="center"/>
    </xf>
    <xf numFmtId="14" fontId="10" fillId="0" borderId="5" xfId="0" applyNumberFormat="1" applyFont="1" applyBorder="1" applyAlignment="1">
      <alignment vertical="center"/>
    </xf>
    <xf numFmtId="17" fontId="10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44" fontId="10" fillId="0" borderId="5" xfId="0" applyNumberFormat="1" applyFont="1" applyBorder="1" applyAlignment="1">
      <alignment horizontal="center" vertical="center" wrapText="1"/>
    </xf>
    <xf numFmtId="17" fontId="10" fillId="0" borderId="5" xfId="0" applyNumberFormat="1" applyFont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0" fontId="10" fillId="0" borderId="5" xfId="3" applyNumberFormat="1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5">
    <cellStyle name="Normal" xfId="0" builtinId="0"/>
    <cellStyle name="Normal 2" xfId="1" xr:uid="{00000000-0005-0000-0000-000002000000}"/>
    <cellStyle name="Porcentagem" xfId="3" builtinId="5"/>
    <cellStyle name="Vírgula" xfId="4" builtinId="3"/>
    <cellStyle name="Vírgula 2" xfId="2" xr:uid="{00000000-0005-0000-0000-000005000000}"/>
  </cellStyles>
  <dxfs count="5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133349</xdr:colOff>
      <xdr:row>0</xdr:row>
      <xdr:rowOff>85725</xdr:rowOff>
    </xdr:from>
    <xdr:to>
      <xdr:col>0</xdr:col>
      <xdr:colOff>942974</xdr:colOff>
      <xdr:row>4</xdr:row>
      <xdr:rowOff>233821</xdr:rowOff>
    </xdr:to>
    <xdr:pic>
      <xdr:nvPicPr>
        <xdr:cNvPr id="2" name="Imagem 1" descr="LogoPrefCor">
          <a:extLst>
            <a:ext uri="{FF2B5EF4-FFF2-40B4-BE49-F238E27FC236}">
              <a16:creationId xmlns:a16="http://schemas.microsoft.com/office/drawing/2014/main" id="{BE127C38-4A43-49F3-8AFC-BF5DC2C37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85725"/>
          <a:ext cx="809625" cy="8338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/>
  <dimension ref="A1:K210"/>
  <sheetViews>
    <sheetView tabSelected="1" topLeftCell="A166" zoomScale="70" zoomScaleNormal="70" workbookViewId="0">
      <selection activeCell="J115" sqref="J115"/>
    </sheetView>
  </sheetViews>
  <sheetFormatPr defaultColWidth="9.140625" defaultRowHeight="15" x14ac:dyDescent="0.25"/>
  <cols>
    <col min="1" max="1" width="15.5703125" style="1" customWidth="1"/>
    <col min="2" max="2" width="13.85546875" style="1" customWidth="1"/>
    <col min="3" max="3" width="11.42578125" style="1" customWidth="1"/>
    <col min="4" max="4" width="57.28515625" style="1" customWidth="1"/>
    <col min="5" max="5" width="10.28515625" style="1" customWidth="1"/>
    <col min="6" max="6" width="15.140625" style="8" customWidth="1"/>
    <col min="7" max="7" width="17" style="6" customWidth="1"/>
    <col min="8" max="8" width="16.5703125" style="6" customWidth="1"/>
    <col min="9" max="9" width="23.140625" style="6" customWidth="1"/>
    <col min="10" max="10" width="44.140625" style="1" customWidth="1"/>
    <col min="11" max="11" width="40.140625" style="1" customWidth="1"/>
    <col min="12" max="16384" width="9.140625" style="1"/>
  </cols>
  <sheetData>
    <row r="1" spans="1:9" ht="13.9" customHeight="1" x14ac:dyDescent="0.25">
      <c r="A1" s="113"/>
      <c r="B1" s="120" t="s">
        <v>190</v>
      </c>
      <c r="C1" s="120"/>
      <c r="D1" s="120"/>
      <c r="E1" s="120"/>
      <c r="F1" s="120"/>
      <c r="G1" s="120"/>
      <c r="H1" s="120"/>
      <c r="I1" s="120"/>
    </row>
    <row r="2" spans="1:9" ht="13.9" customHeight="1" x14ac:dyDescent="0.25">
      <c r="A2" s="113"/>
      <c r="B2" s="120"/>
      <c r="C2" s="120"/>
      <c r="D2" s="120"/>
      <c r="E2" s="120"/>
      <c r="F2" s="120"/>
      <c r="G2" s="120"/>
      <c r="H2" s="120"/>
      <c r="I2" s="120"/>
    </row>
    <row r="3" spans="1:9" ht="13.9" customHeight="1" x14ac:dyDescent="0.25">
      <c r="A3" s="113"/>
      <c r="B3" s="120"/>
      <c r="C3" s="120"/>
      <c r="D3" s="120"/>
      <c r="E3" s="120"/>
      <c r="F3" s="120"/>
      <c r="G3" s="120"/>
      <c r="H3" s="120"/>
      <c r="I3" s="120"/>
    </row>
    <row r="4" spans="1:9" ht="13.9" customHeight="1" x14ac:dyDescent="0.25">
      <c r="A4" s="113"/>
      <c r="B4" s="120"/>
      <c r="C4" s="120"/>
      <c r="D4" s="120"/>
      <c r="E4" s="120"/>
      <c r="F4" s="120"/>
      <c r="G4" s="120"/>
      <c r="H4" s="120"/>
      <c r="I4" s="120"/>
    </row>
    <row r="5" spans="1:9" ht="22.15" customHeight="1" x14ac:dyDescent="0.25">
      <c r="A5" s="113"/>
      <c r="B5" s="120"/>
      <c r="C5" s="120"/>
      <c r="D5" s="120"/>
      <c r="E5" s="120"/>
      <c r="F5" s="120"/>
      <c r="G5" s="120"/>
      <c r="H5" s="120"/>
      <c r="I5" s="120"/>
    </row>
    <row r="6" spans="1:9" ht="37.9" customHeight="1" x14ac:dyDescent="0.25">
      <c r="A6" s="77" t="s">
        <v>6</v>
      </c>
      <c r="B6" s="104" t="s">
        <v>192</v>
      </c>
      <c r="C6" s="104"/>
      <c r="D6" s="104"/>
      <c r="E6" s="104"/>
      <c r="F6" s="45" t="s">
        <v>5</v>
      </c>
      <c r="G6" s="108" t="s">
        <v>164</v>
      </c>
      <c r="H6" s="108"/>
      <c r="I6" s="75" t="s">
        <v>295</v>
      </c>
    </row>
    <row r="7" spans="1:9" ht="25.15" customHeight="1" x14ac:dyDescent="0.25">
      <c r="A7" s="77" t="s">
        <v>8</v>
      </c>
      <c r="B7" s="111" t="s">
        <v>194</v>
      </c>
      <c r="C7" s="111"/>
      <c r="D7" s="111"/>
      <c r="E7" s="111"/>
      <c r="F7" s="45" t="s">
        <v>7</v>
      </c>
      <c r="G7" s="109">
        <v>46174</v>
      </c>
      <c r="H7" s="109"/>
      <c r="I7" s="76">
        <v>46143</v>
      </c>
    </row>
    <row r="8" spans="1:9" ht="25.9" customHeight="1" x14ac:dyDescent="0.25">
      <c r="A8" s="77" t="s">
        <v>9</v>
      </c>
      <c r="B8" s="111" t="s">
        <v>191</v>
      </c>
      <c r="C8" s="111"/>
      <c r="D8" s="111"/>
      <c r="E8" s="111"/>
      <c r="F8" s="45" t="s">
        <v>1</v>
      </c>
      <c r="G8" s="121">
        <v>0.2354</v>
      </c>
      <c r="H8" s="121"/>
      <c r="I8" s="121"/>
    </row>
    <row r="9" spans="1:9" ht="15.6" customHeight="1" x14ac:dyDescent="0.25">
      <c r="A9" s="113"/>
      <c r="B9" s="113"/>
      <c r="C9" s="113"/>
      <c r="D9" s="113"/>
      <c r="E9" s="113"/>
      <c r="F9" s="113"/>
      <c r="G9" s="113"/>
      <c r="H9" s="113"/>
      <c r="I9" s="113"/>
    </row>
    <row r="10" spans="1:9" ht="39.6" customHeight="1" x14ac:dyDescent="0.25">
      <c r="A10" s="114" t="s">
        <v>195</v>
      </c>
      <c r="B10" s="114"/>
      <c r="C10" s="114"/>
      <c r="D10" s="114"/>
      <c r="E10" s="114"/>
      <c r="F10" s="114"/>
      <c r="G10" s="114"/>
      <c r="H10" s="114"/>
      <c r="I10" s="114"/>
    </row>
    <row r="11" spans="1:9" ht="14.45" customHeight="1" thickBot="1" x14ac:dyDescent="0.3">
      <c r="A11" s="122"/>
      <c r="B11" s="123"/>
      <c r="C11" s="123"/>
      <c r="D11" s="123"/>
      <c r="E11" s="123"/>
      <c r="F11" s="123"/>
      <c r="G11" s="123"/>
      <c r="H11" s="123"/>
      <c r="I11" s="124"/>
    </row>
    <row r="12" spans="1:9" s="5" customFormat="1" ht="36.75" customHeight="1" thickBot="1" x14ac:dyDescent="0.3">
      <c r="A12" s="57" t="s">
        <v>44</v>
      </c>
      <c r="B12" s="58" t="s">
        <v>5</v>
      </c>
      <c r="C12" s="59" t="s">
        <v>45</v>
      </c>
      <c r="D12" s="59" t="s">
        <v>46</v>
      </c>
      <c r="E12" s="59" t="s">
        <v>47</v>
      </c>
      <c r="F12" s="60" t="s">
        <v>48</v>
      </c>
      <c r="G12" s="61" t="s">
        <v>49</v>
      </c>
      <c r="H12" s="61" t="s">
        <v>50</v>
      </c>
      <c r="I12" s="62" t="s">
        <v>51</v>
      </c>
    </row>
    <row r="13" spans="1:9" ht="11.25" customHeight="1" thickBot="1" x14ac:dyDescent="0.3">
      <c r="A13" s="42"/>
      <c r="B13" s="2"/>
      <c r="C13" s="2"/>
      <c r="D13" s="2"/>
      <c r="E13" s="2"/>
      <c r="F13" s="3"/>
      <c r="G13" s="4"/>
      <c r="H13" s="4"/>
      <c r="I13" s="43"/>
    </row>
    <row r="14" spans="1:9" ht="22.5" customHeight="1" x14ac:dyDescent="0.25">
      <c r="A14" s="18" t="s">
        <v>23</v>
      </c>
      <c r="B14" s="19"/>
      <c r="C14" s="37"/>
      <c r="D14" s="50" t="s">
        <v>42</v>
      </c>
      <c r="E14" s="118"/>
      <c r="F14" s="118"/>
      <c r="G14" s="118"/>
      <c r="H14" s="118"/>
      <c r="I14" s="119"/>
    </row>
    <row r="15" spans="1:9" ht="48" customHeight="1" x14ac:dyDescent="0.25">
      <c r="A15" s="25" t="s">
        <v>0</v>
      </c>
      <c r="B15" s="26" t="s">
        <v>163</v>
      </c>
      <c r="C15" s="27">
        <v>103689</v>
      </c>
      <c r="D15" s="51" t="s">
        <v>193</v>
      </c>
      <c r="E15" s="27" t="s">
        <v>34</v>
      </c>
      <c r="F15" s="28">
        <v>6</v>
      </c>
      <c r="G15" s="29">
        <v>508.76</v>
      </c>
      <c r="H15" s="29">
        <f>ROUND(G15*(1+G8),2)</f>
        <v>628.52</v>
      </c>
      <c r="I15" s="30">
        <f>ROUND(F15*H15,2)</f>
        <v>3771.12</v>
      </c>
    </row>
    <row r="16" spans="1:9" ht="63" customHeight="1" x14ac:dyDescent="0.25">
      <c r="A16" s="25" t="s">
        <v>20</v>
      </c>
      <c r="B16" s="26" t="s">
        <v>163</v>
      </c>
      <c r="C16" s="27">
        <v>98525</v>
      </c>
      <c r="D16" s="51" t="s">
        <v>198</v>
      </c>
      <c r="E16" s="27" t="s">
        <v>34</v>
      </c>
      <c r="F16" s="28">
        <v>211.5</v>
      </c>
      <c r="G16" s="29">
        <v>0.77</v>
      </c>
      <c r="H16" s="29">
        <f>ROUND(G16*(1+$G$8),2)</f>
        <v>0.95</v>
      </c>
      <c r="I16" s="30">
        <f>ROUND(F16*H16,2)</f>
        <v>200.93</v>
      </c>
    </row>
    <row r="17" spans="1:9" ht="49.9" customHeight="1" x14ac:dyDescent="0.25">
      <c r="A17" s="25" t="s">
        <v>294</v>
      </c>
      <c r="B17" s="26" t="s">
        <v>163</v>
      </c>
      <c r="C17" s="27">
        <v>99059</v>
      </c>
      <c r="D17" s="51" t="s">
        <v>199</v>
      </c>
      <c r="E17" s="27" t="s">
        <v>39</v>
      </c>
      <c r="F17" s="28">
        <v>66.2</v>
      </c>
      <c r="G17" s="29">
        <v>82.1</v>
      </c>
      <c r="H17" s="29">
        <f>ROUND(G17*(1+$G$8),2)</f>
        <v>101.43</v>
      </c>
      <c r="I17" s="30">
        <f>ROUND(F17*H17,2)</f>
        <v>6714.67</v>
      </c>
    </row>
    <row r="18" spans="1:9" ht="49.9" customHeight="1" x14ac:dyDescent="0.25">
      <c r="A18" s="25" t="s">
        <v>33</v>
      </c>
      <c r="B18" s="26" t="s">
        <v>163</v>
      </c>
      <c r="C18" s="27">
        <v>98458</v>
      </c>
      <c r="D18" s="51" t="s">
        <v>296</v>
      </c>
      <c r="E18" s="27" t="s">
        <v>34</v>
      </c>
      <c r="F18" s="28">
        <v>38</v>
      </c>
      <c r="G18" s="29">
        <v>100.62</v>
      </c>
      <c r="H18" s="29">
        <f t="shared" ref="H18:H19" si="0">ROUND(G18*(1+$G$8),2)</f>
        <v>124.31</v>
      </c>
      <c r="I18" s="30">
        <f t="shared" ref="I18:I19" si="1">ROUND(F18*H18,2)</f>
        <v>4723.78</v>
      </c>
    </row>
    <row r="19" spans="1:9" ht="49.9" customHeight="1" x14ac:dyDescent="0.25">
      <c r="A19" s="25" t="s">
        <v>299</v>
      </c>
      <c r="B19" s="26" t="s">
        <v>52</v>
      </c>
      <c r="C19" s="27" t="s">
        <v>298</v>
      </c>
      <c r="D19" s="51" t="s">
        <v>297</v>
      </c>
      <c r="E19" s="27" t="s">
        <v>300</v>
      </c>
      <c r="F19" s="28">
        <v>4</v>
      </c>
      <c r="G19" s="29">
        <v>998.21</v>
      </c>
      <c r="H19" s="29">
        <f t="shared" si="0"/>
        <v>1233.19</v>
      </c>
      <c r="I19" s="30">
        <f t="shared" si="1"/>
        <v>4932.76</v>
      </c>
    </row>
    <row r="20" spans="1:9" ht="27" customHeight="1" x14ac:dyDescent="0.25">
      <c r="A20" s="115"/>
      <c r="B20" s="116"/>
      <c r="C20" s="116"/>
      <c r="D20" s="116"/>
      <c r="E20" s="116"/>
      <c r="F20" s="116"/>
      <c r="G20" s="116"/>
      <c r="H20" s="15" t="s">
        <v>3</v>
      </c>
      <c r="I20" s="20">
        <f>SUM(I15:I19)</f>
        <v>20343.260000000002</v>
      </c>
    </row>
    <row r="21" spans="1:9" ht="15.75" customHeight="1" x14ac:dyDescent="0.25">
      <c r="A21" s="115"/>
      <c r="B21" s="116"/>
      <c r="C21" s="116"/>
      <c r="D21" s="116"/>
      <c r="E21" s="116"/>
      <c r="F21" s="116"/>
      <c r="G21" s="116"/>
      <c r="H21" s="116"/>
      <c r="I21" s="117"/>
    </row>
    <row r="22" spans="1:9" ht="21" customHeight="1" x14ac:dyDescent="0.25">
      <c r="A22" s="21" t="s">
        <v>22</v>
      </c>
      <c r="B22" s="10"/>
      <c r="C22" s="12"/>
      <c r="D22" s="56" t="s">
        <v>60</v>
      </c>
      <c r="E22" s="95"/>
      <c r="F22" s="95"/>
      <c r="G22" s="95"/>
      <c r="H22" s="95"/>
      <c r="I22" s="96"/>
    </row>
    <row r="23" spans="1:9" ht="48.6" customHeight="1" x14ac:dyDescent="0.25">
      <c r="A23" s="25" t="s">
        <v>10</v>
      </c>
      <c r="B23" s="26" t="s">
        <v>163</v>
      </c>
      <c r="C23" s="27">
        <v>96527</v>
      </c>
      <c r="D23" s="54" t="s">
        <v>203</v>
      </c>
      <c r="E23" s="27" t="s">
        <v>40</v>
      </c>
      <c r="F23" s="28">
        <v>10.85</v>
      </c>
      <c r="G23" s="29">
        <v>150.51</v>
      </c>
      <c r="H23" s="29">
        <f>(ROUND(G23*(1+$G$8),2))</f>
        <v>185.94</v>
      </c>
      <c r="I23" s="30">
        <f>ROUND(F23*H23,2)</f>
        <v>2017.45</v>
      </c>
    </row>
    <row r="24" spans="1:9" ht="54.6" customHeight="1" x14ac:dyDescent="0.25">
      <c r="A24" s="25" t="s">
        <v>61</v>
      </c>
      <c r="B24" s="26" t="s">
        <v>163</v>
      </c>
      <c r="C24" s="27">
        <v>101176</v>
      </c>
      <c r="D24" s="51" t="s">
        <v>200</v>
      </c>
      <c r="E24" s="27" t="s">
        <v>39</v>
      </c>
      <c r="F24" s="28">
        <v>124</v>
      </c>
      <c r="G24" s="33">
        <v>163.93</v>
      </c>
      <c r="H24" s="33">
        <f>(ROUND(G24*(1+$G$8),2))</f>
        <v>202.52</v>
      </c>
      <c r="I24" s="36">
        <f t="shared" ref="I24:I29" si="2">ROUND(F24*H24,2)</f>
        <v>25112.48</v>
      </c>
    </row>
    <row r="25" spans="1:9" ht="54" customHeight="1" x14ac:dyDescent="0.25">
      <c r="A25" s="25" t="s">
        <v>35</v>
      </c>
      <c r="B25" s="26" t="s">
        <v>163</v>
      </c>
      <c r="C25" s="27">
        <v>104916</v>
      </c>
      <c r="D25" s="54" t="s">
        <v>209</v>
      </c>
      <c r="E25" s="27" t="s">
        <v>2</v>
      </c>
      <c r="F25" s="28">
        <v>105</v>
      </c>
      <c r="G25" s="33">
        <v>22.93</v>
      </c>
      <c r="H25" s="33">
        <f t="shared" ref="H25:H28" si="3">ROUND(G25*(1+$G$8),2)</f>
        <v>28.33</v>
      </c>
      <c r="I25" s="36">
        <f t="shared" si="2"/>
        <v>2974.65</v>
      </c>
    </row>
    <row r="26" spans="1:9" ht="49.9" customHeight="1" x14ac:dyDescent="0.25">
      <c r="A26" s="25" t="s">
        <v>36</v>
      </c>
      <c r="B26" s="26" t="s">
        <v>163</v>
      </c>
      <c r="C26" s="27">
        <v>101919</v>
      </c>
      <c r="D26" s="52" t="s">
        <v>208</v>
      </c>
      <c r="E26" s="27" t="s">
        <v>2</v>
      </c>
      <c r="F26" s="28">
        <v>263</v>
      </c>
      <c r="G26" s="33">
        <v>12.16</v>
      </c>
      <c r="H26" s="33">
        <f t="shared" si="3"/>
        <v>15.02</v>
      </c>
      <c r="I26" s="36">
        <f t="shared" si="2"/>
        <v>3950.26</v>
      </c>
    </row>
    <row r="27" spans="1:9" ht="51" customHeight="1" x14ac:dyDescent="0.25">
      <c r="A27" s="25" t="s">
        <v>37</v>
      </c>
      <c r="B27" s="26" t="s">
        <v>163</v>
      </c>
      <c r="C27" s="27">
        <v>96536</v>
      </c>
      <c r="D27" s="55" t="s">
        <v>204</v>
      </c>
      <c r="E27" s="27" t="s">
        <v>34</v>
      </c>
      <c r="F27" s="28">
        <v>64.84</v>
      </c>
      <c r="G27" s="33">
        <v>82.01</v>
      </c>
      <c r="H27" s="33">
        <f t="shared" si="3"/>
        <v>101.32</v>
      </c>
      <c r="I27" s="36">
        <f t="shared" si="2"/>
        <v>6569.59</v>
      </c>
    </row>
    <row r="28" spans="1:9" ht="65.45" customHeight="1" x14ac:dyDescent="0.25">
      <c r="A28" s="25" t="s">
        <v>62</v>
      </c>
      <c r="B28" s="26" t="s">
        <v>163</v>
      </c>
      <c r="C28" s="27">
        <v>96555</v>
      </c>
      <c r="D28" s="51" t="s">
        <v>205</v>
      </c>
      <c r="E28" s="27" t="s">
        <v>40</v>
      </c>
      <c r="F28" s="28">
        <v>4.24</v>
      </c>
      <c r="G28" s="33">
        <v>770.75</v>
      </c>
      <c r="H28" s="33">
        <f t="shared" si="3"/>
        <v>952.18</v>
      </c>
      <c r="I28" s="36">
        <f t="shared" si="2"/>
        <v>4037.24</v>
      </c>
    </row>
    <row r="29" spans="1:9" ht="36.6" customHeight="1" x14ac:dyDescent="0.25">
      <c r="A29" s="25" t="s">
        <v>38</v>
      </c>
      <c r="B29" s="26" t="s">
        <v>163</v>
      </c>
      <c r="C29" s="27">
        <v>98557</v>
      </c>
      <c r="D29" s="51" t="s">
        <v>206</v>
      </c>
      <c r="E29" s="27" t="s">
        <v>34</v>
      </c>
      <c r="F29" s="28">
        <f>35.73+((15+6.15)*1.7)</f>
        <v>71.685000000000002</v>
      </c>
      <c r="G29" s="33">
        <v>46.83</v>
      </c>
      <c r="H29" s="33">
        <f>(ROUND(G29*(1+$G$8),2))</f>
        <v>57.85</v>
      </c>
      <c r="I29" s="36">
        <f t="shared" si="2"/>
        <v>4146.9799999999996</v>
      </c>
    </row>
    <row r="30" spans="1:9" s="11" customFormat="1" ht="27" customHeight="1" x14ac:dyDescent="0.25">
      <c r="A30" s="105"/>
      <c r="B30" s="106"/>
      <c r="C30" s="106"/>
      <c r="D30" s="106"/>
      <c r="E30" s="106"/>
      <c r="F30" s="106"/>
      <c r="G30" s="106"/>
      <c r="H30" s="13" t="s">
        <v>3</v>
      </c>
      <c r="I30" s="22">
        <f>SUM(I23:I29)</f>
        <v>48808.650000000009</v>
      </c>
    </row>
    <row r="31" spans="1:9" s="11" customFormat="1" ht="15.75" customHeight="1" x14ac:dyDescent="0.25">
      <c r="A31" s="105"/>
      <c r="B31" s="106"/>
      <c r="C31" s="106"/>
      <c r="D31" s="106"/>
      <c r="E31" s="106"/>
      <c r="F31" s="106"/>
      <c r="G31" s="106"/>
      <c r="H31" s="106"/>
      <c r="I31" s="107"/>
    </row>
    <row r="32" spans="1:9" ht="21" customHeight="1" x14ac:dyDescent="0.25">
      <c r="A32" s="21" t="s">
        <v>21</v>
      </c>
      <c r="B32" s="10"/>
      <c r="C32" s="12"/>
      <c r="D32" s="56" t="s">
        <v>68</v>
      </c>
      <c r="E32" s="95"/>
      <c r="F32" s="95"/>
      <c r="G32" s="95"/>
      <c r="H32" s="95"/>
      <c r="I32" s="96"/>
    </row>
    <row r="33" spans="1:9" ht="65.45" customHeight="1" x14ac:dyDescent="0.25">
      <c r="A33" s="25" t="s">
        <v>24</v>
      </c>
      <c r="B33" s="26" t="s">
        <v>163</v>
      </c>
      <c r="C33" s="27">
        <v>104108</v>
      </c>
      <c r="D33" s="53" t="s">
        <v>201</v>
      </c>
      <c r="E33" s="27" t="s">
        <v>2</v>
      </c>
      <c r="F33" s="28">
        <v>732.8</v>
      </c>
      <c r="G33" s="33">
        <v>12.2</v>
      </c>
      <c r="H33" s="33">
        <f t="shared" ref="H33:H47" si="4">ROUND(G33*(1+$G$8),2)</f>
        <v>15.07</v>
      </c>
      <c r="I33" s="36">
        <f>ROUND(F33*H33,2)</f>
        <v>11043.3</v>
      </c>
    </row>
    <row r="34" spans="1:9" ht="66" customHeight="1" x14ac:dyDescent="0.25">
      <c r="A34" s="25" t="s">
        <v>25</v>
      </c>
      <c r="B34" s="26" t="s">
        <v>163</v>
      </c>
      <c r="C34" s="27">
        <v>104111</v>
      </c>
      <c r="D34" s="55" t="s">
        <v>202</v>
      </c>
      <c r="E34" s="27" t="s">
        <v>2</v>
      </c>
      <c r="F34" s="28">
        <v>268.39999999999998</v>
      </c>
      <c r="G34" s="33">
        <v>22.93</v>
      </c>
      <c r="H34" s="33">
        <f t="shared" si="4"/>
        <v>28.33</v>
      </c>
      <c r="I34" s="36">
        <f t="shared" ref="I34:I35" si="5">ROUND(F34*H34,2)</f>
        <v>7603.77</v>
      </c>
    </row>
    <row r="35" spans="1:9" ht="79.150000000000006" customHeight="1" x14ac:dyDescent="0.25">
      <c r="A35" s="25" t="s">
        <v>26</v>
      </c>
      <c r="B35" s="26" t="s">
        <v>163</v>
      </c>
      <c r="C35" s="27">
        <v>92419</v>
      </c>
      <c r="D35" s="52" t="s">
        <v>210</v>
      </c>
      <c r="E35" s="27" t="s">
        <v>34</v>
      </c>
      <c r="F35" s="28">
        <v>117.5</v>
      </c>
      <c r="G35" s="33">
        <v>101.34</v>
      </c>
      <c r="H35" s="33">
        <f>ROUND(G35*(1+$G$8),2)</f>
        <v>125.2</v>
      </c>
      <c r="I35" s="36">
        <f t="shared" si="5"/>
        <v>14711</v>
      </c>
    </row>
    <row r="36" spans="1:9" ht="65.45" customHeight="1" x14ac:dyDescent="0.25">
      <c r="A36" s="25" t="s">
        <v>53</v>
      </c>
      <c r="B36" s="26" t="s">
        <v>163</v>
      </c>
      <c r="C36" s="27">
        <v>103674</v>
      </c>
      <c r="D36" s="54" t="s">
        <v>211</v>
      </c>
      <c r="E36" s="27" t="s">
        <v>40</v>
      </c>
      <c r="F36" s="28">
        <v>8.6199999999999992</v>
      </c>
      <c r="G36" s="33">
        <v>667.7</v>
      </c>
      <c r="H36" s="33">
        <f t="shared" ref="H36" si="6">ROUND(G36*(1+$G$8),2)</f>
        <v>824.88</v>
      </c>
      <c r="I36" s="36">
        <f>ROUND(F36*H36,2)</f>
        <v>7110.47</v>
      </c>
    </row>
    <row r="37" spans="1:9" ht="34.9" customHeight="1" x14ac:dyDescent="0.25">
      <c r="A37" s="25" t="s">
        <v>63</v>
      </c>
      <c r="B37" s="26" t="s">
        <v>163</v>
      </c>
      <c r="C37" s="27">
        <v>105029</v>
      </c>
      <c r="D37" s="51" t="s">
        <v>212</v>
      </c>
      <c r="E37" s="27" t="s">
        <v>39</v>
      </c>
      <c r="F37" s="28">
        <v>50</v>
      </c>
      <c r="G37" s="33">
        <v>54.34</v>
      </c>
      <c r="H37" s="33">
        <f t="shared" ref="H37" si="7">ROUND(G37*(1+$G$8),2)</f>
        <v>67.13</v>
      </c>
      <c r="I37" s="36">
        <f t="shared" ref="I37" si="8">ROUND(F37*H37,2)</f>
        <v>3356.5</v>
      </c>
    </row>
    <row r="38" spans="1:9" ht="37.9" customHeight="1" x14ac:dyDescent="0.25">
      <c r="A38" s="25" t="s">
        <v>64</v>
      </c>
      <c r="B38" s="26" t="s">
        <v>163</v>
      </c>
      <c r="C38" s="27">
        <v>105023</v>
      </c>
      <c r="D38" s="51" t="s">
        <v>213</v>
      </c>
      <c r="E38" s="27" t="s">
        <v>39</v>
      </c>
      <c r="F38" s="28">
        <v>50</v>
      </c>
      <c r="G38" s="33">
        <v>74.11</v>
      </c>
      <c r="H38" s="33">
        <f t="shared" ref="H38" si="9">ROUND(G38*(1+$G$8),2)</f>
        <v>91.56</v>
      </c>
      <c r="I38" s="36">
        <f t="shared" ref="I38" si="10">ROUND(F38*H38,2)</f>
        <v>4578</v>
      </c>
    </row>
    <row r="39" spans="1:9" ht="81.599999999999994" customHeight="1" x14ac:dyDescent="0.25">
      <c r="A39" s="25" t="s">
        <v>65</v>
      </c>
      <c r="B39" s="26" t="s">
        <v>163</v>
      </c>
      <c r="C39" s="27">
        <v>103354</v>
      </c>
      <c r="D39" s="52" t="s">
        <v>214</v>
      </c>
      <c r="E39" s="27" t="s">
        <v>34</v>
      </c>
      <c r="F39" s="28">
        <v>367.36</v>
      </c>
      <c r="G39" s="33">
        <v>108.64</v>
      </c>
      <c r="H39" s="33">
        <f t="shared" si="4"/>
        <v>134.21</v>
      </c>
      <c r="I39" s="36">
        <f>ROUND(F39*H39,2)</f>
        <v>49303.39</v>
      </c>
    </row>
    <row r="40" spans="1:9" ht="65.25" customHeight="1" x14ac:dyDescent="0.25">
      <c r="A40" s="25" t="s">
        <v>78</v>
      </c>
      <c r="B40" s="26" t="s">
        <v>163</v>
      </c>
      <c r="C40" s="27">
        <v>106059</v>
      </c>
      <c r="D40" s="54" t="s">
        <v>215</v>
      </c>
      <c r="E40" s="27" t="s">
        <v>34</v>
      </c>
      <c r="F40" s="28">
        <v>56.74</v>
      </c>
      <c r="G40" s="33">
        <v>209</v>
      </c>
      <c r="H40" s="33">
        <f t="shared" si="4"/>
        <v>258.2</v>
      </c>
      <c r="I40" s="36">
        <f>ROUND(F40*H40,2)</f>
        <v>14650.27</v>
      </c>
    </row>
    <row r="41" spans="1:9" s="11" customFormat="1" ht="25.15" customHeight="1" x14ac:dyDescent="0.25">
      <c r="A41" s="112"/>
      <c r="B41" s="93"/>
      <c r="C41" s="93"/>
      <c r="D41" s="93"/>
      <c r="E41" s="93"/>
      <c r="F41" s="93"/>
      <c r="G41" s="94"/>
      <c r="H41" s="73" t="s">
        <v>3</v>
      </c>
      <c r="I41" s="74">
        <f>SUM(I33:I40)</f>
        <v>112356.7</v>
      </c>
    </row>
    <row r="42" spans="1:9" s="11" customFormat="1" ht="15.75" customHeight="1" x14ac:dyDescent="0.25">
      <c r="A42" s="106"/>
      <c r="B42" s="106"/>
      <c r="C42" s="106"/>
      <c r="D42" s="106"/>
      <c r="E42" s="106"/>
      <c r="F42" s="106"/>
      <c r="G42" s="106"/>
      <c r="H42" s="106"/>
      <c r="I42" s="106"/>
    </row>
    <row r="43" spans="1:9" ht="24" customHeight="1" x14ac:dyDescent="0.25">
      <c r="A43" s="21" t="s">
        <v>27</v>
      </c>
      <c r="B43" s="10"/>
      <c r="C43" s="12"/>
      <c r="D43" s="56" t="s">
        <v>96</v>
      </c>
      <c r="E43" s="95"/>
      <c r="F43" s="95"/>
      <c r="G43" s="95"/>
      <c r="H43" s="95"/>
      <c r="I43" s="96"/>
    </row>
    <row r="44" spans="1:9" ht="85.15" customHeight="1" x14ac:dyDescent="0.25">
      <c r="A44" s="25" t="s">
        <v>11</v>
      </c>
      <c r="B44" s="26" t="s">
        <v>163</v>
      </c>
      <c r="C44" s="27">
        <v>87905</v>
      </c>
      <c r="D44" s="54" t="s">
        <v>216</v>
      </c>
      <c r="E44" s="27" t="s">
        <v>34</v>
      </c>
      <c r="F44" s="28">
        <v>791.46</v>
      </c>
      <c r="G44" s="33">
        <v>10.28</v>
      </c>
      <c r="H44" s="33">
        <f>(ROUND(G44*(1+$G$8),2))</f>
        <v>12.7</v>
      </c>
      <c r="I44" s="36">
        <f t="shared" ref="I44:I48" si="11">ROUND(F44*H44,2)</f>
        <v>10051.540000000001</v>
      </c>
    </row>
    <row r="45" spans="1:9" ht="79.900000000000006" customHeight="1" x14ac:dyDescent="0.25">
      <c r="A45" s="25" t="s">
        <v>12</v>
      </c>
      <c r="B45" s="26" t="s">
        <v>163</v>
      </c>
      <c r="C45" s="27">
        <v>104958</v>
      </c>
      <c r="D45" s="54" t="s">
        <v>217</v>
      </c>
      <c r="E45" s="27" t="s">
        <v>34</v>
      </c>
      <c r="F45" s="28">
        <v>558.66</v>
      </c>
      <c r="G45" s="33">
        <v>27.59</v>
      </c>
      <c r="H45" s="33">
        <f>(ROUND(G45*(1+$G$8),2))</f>
        <v>34.08</v>
      </c>
      <c r="I45" s="36">
        <f t="shared" si="11"/>
        <v>19039.13</v>
      </c>
    </row>
    <row r="46" spans="1:9" ht="84.6" customHeight="1" x14ac:dyDescent="0.25">
      <c r="A46" s="25" t="s">
        <v>13</v>
      </c>
      <c r="B46" s="26" t="s">
        <v>163</v>
      </c>
      <c r="C46" s="27">
        <v>104217</v>
      </c>
      <c r="D46" s="54" t="s">
        <v>218</v>
      </c>
      <c r="E46" s="27" t="s">
        <v>34</v>
      </c>
      <c r="F46" s="28">
        <v>232.8</v>
      </c>
      <c r="G46" s="33">
        <v>62.85</v>
      </c>
      <c r="H46" s="33">
        <f t="shared" si="4"/>
        <v>77.64</v>
      </c>
      <c r="I46" s="36">
        <f t="shared" si="11"/>
        <v>18074.59</v>
      </c>
    </row>
    <row r="47" spans="1:9" ht="86.45" customHeight="1" x14ac:dyDescent="0.25">
      <c r="A47" s="25" t="s">
        <v>14</v>
      </c>
      <c r="B47" s="26" t="s">
        <v>163</v>
      </c>
      <c r="C47" s="27">
        <v>104718</v>
      </c>
      <c r="D47" s="63" t="s">
        <v>219</v>
      </c>
      <c r="E47" s="27" t="s">
        <v>34</v>
      </c>
      <c r="F47" s="28">
        <v>30.45</v>
      </c>
      <c r="G47" s="33">
        <v>125.65</v>
      </c>
      <c r="H47" s="33">
        <f t="shared" si="4"/>
        <v>155.22999999999999</v>
      </c>
      <c r="I47" s="36">
        <f t="shared" si="11"/>
        <v>4726.75</v>
      </c>
    </row>
    <row r="48" spans="1:9" ht="66" customHeight="1" x14ac:dyDescent="0.25">
      <c r="A48" s="25" t="s">
        <v>79</v>
      </c>
      <c r="B48" s="26" t="s">
        <v>163</v>
      </c>
      <c r="C48" s="27">
        <v>87273</v>
      </c>
      <c r="D48" s="64" t="s">
        <v>221</v>
      </c>
      <c r="E48" s="27" t="s">
        <v>34</v>
      </c>
      <c r="F48" s="28">
        <v>159.54</v>
      </c>
      <c r="G48" s="33">
        <v>75.09</v>
      </c>
      <c r="H48" s="33">
        <f>ROUND(G48*(1+$G$8),2)</f>
        <v>92.77</v>
      </c>
      <c r="I48" s="36">
        <f t="shared" si="11"/>
        <v>14800.53</v>
      </c>
    </row>
    <row r="49" spans="1:9" s="11" customFormat="1" ht="28.9" customHeight="1" x14ac:dyDescent="0.25">
      <c r="A49" s="105"/>
      <c r="B49" s="106"/>
      <c r="C49" s="106"/>
      <c r="D49" s="106"/>
      <c r="E49" s="106"/>
      <c r="F49" s="106"/>
      <c r="G49" s="106"/>
      <c r="H49" s="13" t="s">
        <v>3</v>
      </c>
      <c r="I49" s="22">
        <f>SUM(I44:I48)</f>
        <v>66692.540000000008</v>
      </c>
    </row>
    <row r="50" spans="1:9" s="11" customFormat="1" ht="15.75" customHeight="1" x14ac:dyDescent="0.25">
      <c r="A50" s="105"/>
      <c r="B50" s="106"/>
      <c r="C50" s="106"/>
      <c r="D50" s="106"/>
      <c r="E50" s="106"/>
      <c r="F50" s="106"/>
      <c r="G50" s="106"/>
      <c r="H50" s="106"/>
      <c r="I50" s="107"/>
    </row>
    <row r="51" spans="1:9" ht="25.5" customHeight="1" x14ac:dyDescent="0.25">
      <c r="A51" s="21" t="s">
        <v>28</v>
      </c>
      <c r="B51" s="10"/>
      <c r="C51" s="12"/>
      <c r="D51" s="56" t="s">
        <v>41</v>
      </c>
      <c r="E51" s="95"/>
      <c r="F51" s="95"/>
      <c r="G51" s="95"/>
      <c r="H51" s="95"/>
      <c r="I51" s="96"/>
    </row>
    <row r="52" spans="1:9" ht="50.25" customHeight="1" x14ac:dyDescent="0.25">
      <c r="A52" s="25" t="s">
        <v>66</v>
      </c>
      <c r="B52" s="26" t="s">
        <v>163</v>
      </c>
      <c r="C52" s="27">
        <v>96622</v>
      </c>
      <c r="D52" s="54" t="s">
        <v>224</v>
      </c>
      <c r="E52" s="27" t="s">
        <v>40</v>
      </c>
      <c r="F52" s="28">
        <v>9.0500000000000007</v>
      </c>
      <c r="G52" s="33">
        <v>218.15</v>
      </c>
      <c r="H52" s="33">
        <f t="shared" ref="H52" si="12">ROUND(G52*(1+$G$8),2)</f>
        <v>269.5</v>
      </c>
      <c r="I52" s="36">
        <f t="shared" ref="I52" si="13">ROUND(F52*H52,2)</f>
        <v>2438.98</v>
      </c>
    </row>
    <row r="53" spans="1:9" ht="69" customHeight="1" x14ac:dyDescent="0.25">
      <c r="A53" s="25" t="s">
        <v>69</v>
      </c>
      <c r="B53" s="26" t="s">
        <v>163</v>
      </c>
      <c r="C53" s="27">
        <v>94993</v>
      </c>
      <c r="D53" s="54" t="s">
        <v>225</v>
      </c>
      <c r="E53" s="27" t="s">
        <v>34</v>
      </c>
      <c r="F53" s="28">
        <v>180.98</v>
      </c>
      <c r="G53" s="33">
        <v>73.3</v>
      </c>
      <c r="H53" s="33">
        <f t="shared" ref="H53:H56" si="14">ROUND(G53*(1+$G$8),2)</f>
        <v>90.55</v>
      </c>
      <c r="I53" s="36">
        <f t="shared" ref="I53:I56" si="15">ROUND(F53*H53,2)</f>
        <v>16387.740000000002</v>
      </c>
    </row>
    <row r="54" spans="1:9" ht="60" x14ac:dyDescent="0.25">
      <c r="A54" s="25" t="s">
        <v>29</v>
      </c>
      <c r="B54" s="26" t="s">
        <v>163</v>
      </c>
      <c r="C54" s="27">
        <v>87298</v>
      </c>
      <c r="D54" s="54" t="s">
        <v>226</v>
      </c>
      <c r="E54" s="27" t="s">
        <v>40</v>
      </c>
      <c r="F54" s="28">
        <v>4.5199999999999996</v>
      </c>
      <c r="G54" s="33">
        <v>681.8</v>
      </c>
      <c r="H54" s="33">
        <f t="shared" si="14"/>
        <v>842.3</v>
      </c>
      <c r="I54" s="36">
        <f t="shared" si="15"/>
        <v>3807.2</v>
      </c>
    </row>
    <row r="55" spans="1:9" ht="71.25" customHeight="1" x14ac:dyDescent="0.25">
      <c r="A55" s="25" t="s">
        <v>30</v>
      </c>
      <c r="B55" s="26" t="s">
        <v>163</v>
      </c>
      <c r="C55" s="27">
        <v>87263</v>
      </c>
      <c r="D55" s="55" t="s">
        <v>220</v>
      </c>
      <c r="E55" s="27" t="s">
        <v>34</v>
      </c>
      <c r="F55" s="28">
        <v>180.98</v>
      </c>
      <c r="G55" s="33">
        <v>118.86</v>
      </c>
      <c r="H55" s="33">
        <f t="shared" ref="H55" si="16">ROUND(G55*(1+$G$8),2)</f>
        <v>146.84</v>
      </c>
      <c r="I55" s="36">
        <f t="shared" ref="I55" si="17">ROUND(F55*H55,2)</f>
        <v>26575.1</v>
      </c>
    </row>
    <row r="56" spans="1:9" ht="60" customHeight="1" x14ac:dyDescent="0.25">
      <c r="A56" s="25" t="s">
        <v>97</v>
      </c>
      <c r="B56" s="26" t="s">
        <v>163</v>
      </c>
      <c r="C56" s="27">
        <v>88650</v>
      </c>
      <c r="D56" s="51" t="s">
        <v>222</v>
      </c>
      <c r="E56" s="27" t="s">
        <v>34</v>
      </c>
      <c r="F56" s="28">
        <v>94.2</v>
      </c>
      <c r="G56" s="33">
        <v>12.83</v>
      </c>
      <c r="H56" s="33">
        <f t="shared" si="14"/>
        <v>15.85</v>
      </c>
      <c r="I56" s="36">
        <f t="shared" si="15"/>
        <v>1493.07</v>
      </c>
    </row>
    <row r="57" spans="1:9" ht="36" customHeight="1" x14ac:dyDescent="0.25">
      <c r="A57" s="25" t="s">
        <v>160</v>
      </c>
      <c r="B57" s="26" t="s">
        <v>163</v>
      </c>
      <c r="C57" s="27">
        <v>98689</v>
      </c>
      <c r="D57" s="52" t="s">
        <v>223</v>
      </c>
      <c r="E57" s="27" t="s">
        <v>39</v>
      </c>
      <c r="F57" s="28">
        <v>23</v>
      </c>
      <c r="G57" s="33">
        <v>143.68</v>
      </c>
      <c r="H57" s="33">
        <f t="shared" ref="H57" si="18">ROUND(G57*(1+$G$8),2)</f>
        <v>177.5</v>
      </c>
      <c r="I57" s="36">
        <f>ROUND(F57*H57,2)</f>
        <v>4082.5</v>
      </c>
    </row>
    <row r="58" spans="1:9" s="11" customFormat="1" ht="27" customHeight="1" x14ac:dyDescent="0.25">
      <c r="A58" s="105"/>
      <c r="B58" s="106"/>
      <c r="C58" s="106"/>
      <c r="D58" s="106"/>
      <c r="E58" s="106"/>
      <c r="F58" s="106"/>
      <c r="G58" s="106"/>
      <c r="H58" s="13" t="s">
        <v>3</v>
      </c>
      <c r="I58" s="22">
        <f>SUM(I52:I57)</f>
        <v>54784.590000000004</v>
      </c>
    </row>
    <row r="59" spans="1:9" s="11" customFormat="1" ht="17.25" customHeight="1" x14ac:dyDescent="0.25">
      <c r="A59" s="105"/>
      <c r="B59" s="106"/>
      <c r="C59" s="106"/>
      <c r="D59" s="106"/>
      <c r="E59" s="106"/>
      <c r="F59" s="106"/>
      <c r="G59" s="106"/>
      <c r="H59" s="106"/>
      <c r="I59" s="107"/>
    </row>
    <row r="60" spans="1:9" ht="24" customHeight="1" x14ac:dyDescent="0.25">
      <c r="A60" s="21" t="s">
        <v>67</v>
      </c>
      <c r="B60" s="10"/>
      <c r="C60" s="12"/>
      <c r="D60" s="56" t="s">
        <v>17</v>
      </c>
      <c r="E60" s="95"/>
      <c r="F60" s="95"/>
      <c r="G60" s="95"/>
      <c r="H60" s="95"/>
      <c r="I60" s="96"/>
    </row>
    <row r="61" spans="1:9" ht="50.45" customHeight="1" x14ac:dyDescent="0.25">
      <c r="A61" s="70" t="s">
        <v>70</v>
      </c>
      <c r="B61" s="26" t="s">
        <v>52</v>
      </c>
      <c r="C61" s="27" t="s">
        <v>302</v>
      </c>
      <c r="D61" s="71" t="s">
        <v>301</v>
      </c>
      <c r="E61" s="27" t="s">
        <v>2</v>
      </c>
      <c r="F61" s="28">
        <v>2961</v>
      </c>
      <c r="G61" s="33">
        <v>29.93</v>
      </c>
      <c r="H61" s="33">
        <f>ROUND(G61*(1+$G$8),2)</f>
        <v>36.979999999999997</v>
      </c>
      <c r="I61" s="36">
        <f t="shared" ref="I61" si="19">ROUND(F61*H61,2)</f>
        <v>109497.78</v>
      </c>
    </row>
    <row r="62" spans="1:9" ht="58.9" customHeight="1" x14ac:dyDescent="0.25">
      <c r="A62" s="70" t="s">
        <v>147</v>
      </c>
      <c r="B62" s="26" t="s">
        <v>52</v>
      </c>
      <c r="C62" s="27" t="s">
        <v>304</v>
      </c>
      <c r="D62" s="63" t="s">
        <v>303</v>
      </c>
      <c r="E62" s="27" t="s">
        <v>34</v>
      </c>
      <c r="F62" s="28">
        <v>225.6</v>
      </c>
      <c r="G62" s="33">
        <v>149.02000000000001</v>
      </c>
      <c r="H62" s="33">
        <f>(ROUND(G62*(1+$G$8),2))</f>
        <v>184.1</v>
      </c>
      <c r="I62" s="36">
        <f t="shared" ref="I62:I66" si="20">ROUND(F62*H62,2)</f>
        <v>41532.959999999999</v>
      </c>
    </row>
    <row r="63" spans="1:9" ht="40.9" customHeight="1" x14ac:dyDescent="0.25">
      <c r="A63" s="70" t="s">
        <v>71</v>
      </c>
      <c r="B63" s="26" t="s">
        <v>52</v>
      </c>
      <c r="C63" s="27" t="s">
        <v>305</v>
      </c>
      <c r="D63" s="78" t="s">
        <v>306</v>
      </c>
      <c r="E63" s="27" t="s">
        <v>2</v>
      </c>
      <c r="F63" s="28">
        <v>2961</v>
      </c>
      <c r="G63" s="33">
        <v>4.55</v>
      </c>
      <c r="H63" s="33">
        <f>(ROUND(G63*(1+$G$8),2))</f>
        <v>5.62</v>
      </c>
      <c r="I63" s="36">
        <f t="shared" ref="I63" si="21">ROUND(F63*H63,2)</f>
        <v>16640.82</v>
      </c>
    </row>
    <row r="64" spans="1:9" ht="61.5" customHeight="1" x14ac:dyDescent="0.25">
      <c r="A64" s="70" t="s">
        <v>72</v>
      </c>
      <c r="B64" s="26" t="s">
        <v>163</v>
      </c>
      <c r="C64" s="27">
        <v>94228</v>
      </c>
      <c r="D64" s="51" t="s">
        <v>228</v>
      </c>
      <c r="E64" s="27" t="s">
        <v>39</v>
      </c>
      <c r="F64" s="28">
        <v>100.8</v>
      </c>
      <c r="G64" s="33">
        <v>94.57</v>
      </c>
      <c r="H64" s="33">
        <f>(ROUND(G64*(1+$G$8),2))</f>
        <v>116.83</v>
      </c>
      <c r="I64" s="36">
        <f t="shared" si="20"/>
        <v>11776.46</v>
      </c>
    </row>
    <row r="65" spans="1:9" ht="49.9" customHeight="1" x14ac:dyDescent="0.25">
      <c r="A65" s="70" t="s">
        <v>73</v>
      </c>
      <c r="B65" s="26" t="s">
        <v>163</v>
      </c>
      <c r="C65" s="27">
        <v>89576</v>
      </c>
      <c r="D65" s="54" t="s">
        <v>230</v>
      </c>
      <c r="E65" s="27" t="s">
        <v>39</v>
      </c>
      <c r="F65" s="28">
        <v>80</v>
      </c>
      <c r="G65" s="33">
        <v>35.479999999999997</v>
      </c>
      <c r="H65" s="33">
        <f>ROUND(G65*(1+$G$8),2)</f>
        <v>43.83</v>
      </c>
      <c r="I65" s="36">
        <f t="shared" si="20"/>
        <v>3506.4</v>
      </c>
    </row>
    <row r="66" spans="1:9" ht="51" customHeight="1" x14ac:dyDescent="0.25">
      <c r="A66" s="70" t="s">
        <v>80</v>
      </c>
      <c r="B66" s="26" t="s">
        <v>163</v>
      </c>
      <c r="C66" s="27">
        <v>96114</v>
      </c>
      <c r="D66" s="52" t="s">
        <v>229</v>
      </c>
      <c r="E66" s="27" t="s">
        <v>34</v>
      </c>
      <c r="F66" s="28">
        <v>75.78</v>
      </c>
      <c r="G66" s="33">
        <v>80.87</v>
      </c>
      <c r="H66" s="33">
        <f>ROUND(G66*(1+$G$8),2)</f>
        <v>99.91</v>
      </c>
      <c r="I66" s="36">
        <f t="shared" si="20"/>
        <v>7571.18</v>
      </c>
    </row>
    <row r="67" spans="1:9" s="11" customFormat="1" ht="21.6" customHeight="1" x14ac:dyDescent="0.25">
      <c r="A67" s="105"/>
      <c r="B67" s="106"/>
      <c r="C67" s="106"/>
      <c r="D67" s="106"/>
      <c r="E67" s="106"/>
      <c r="F67" s="106"/>
      <c r="G67" s="106"/>
      <c r="H67" s="13" t="s">
        <v>3</v>
      </c>
      <c r="I67" s="22">
        <f>SUM(I61:I66)</f>
        <v>190525.59999999998</v>
      </c>
    </row>
    <row r="68" spans="1:9" s="11" customFormat="1" ht="17.25" customHeight="1" x14ac:dyDescent="0.25">
      <c r="A68" s="105"/>
      <c r="B68" s="106"/>
      <c r="C68" s="106"/>
      <c r="D68" s="106"/>
      <c r="E68" s="106"/>
      <c r="F68" s="106"/>
      <c r="G68" s="106"/>
      <c r="H68" s="106"/>
      <c r="I68" s="107"/>
    </row>
    <row r="69" spans="1:9" ht="27.75" customHeight="1" x14ac:dyDescent="0.25">
      <c r="A69" s="21" t="s">
        <v>31</v>
      </c>
      <c r="B69" s="10"/>
      <c r="C69" s="12"/>
      <c r="D69" s="56" t="s">
        <v>18</v>
      </c>
      <c r="E69" s="95"/>
      <c r="F69" s="95"/>
      <c r="G69" s="95"/>
      <c r="H69" s="95"/>
      <c r="I69" s="96"/>
    </row>
    <row r="70" spans="1:9" ht="128.44999999999999" customHeight="1" x14ac:dyDescent="0.25">
      <c r="A70" s="25" t="s">
        <v>15</v>
      </c>
      <c r="B70" s="26" t="s">
        <v>163</v>
      </c>
      <c r="C70" s="27">
        <v>94573</v>
      </c>
      <c r="D70" s="55" t="s">
        <v>231</v>
      </c>
      <c r="E70" s="27" t="s">
        <v>34</v>
      </c>
      <c r="F70" s="28">
        <v>16.2</v>
      </c>
      <c r="G70" s="29">
        <v>408.18</v>
      </c>
      <c r="H70" s="29">
        <f t="shared" ref="H70" si="22">ROUND(G70*(1+$G$8),2)</f>
        <v>504.27</v>
      </c>
      <c r="I70" s="30">
        <f t="shared" ref="I70" si="23">ROUND(F70*H70,2)</f>
        <v>8169.17</v>
      </c>
    </row>
    <row r="71" spans="1:9" ht="114.75" customHeight="1" x14ac:dyDescent="0.25">
      <c r="A71" s="25" t="s">
        <v>54</v>
      </c>
      <c r="B71" s="26" t="s">
        <v>163</v>
      </c>
      <c r="C71" s="27">
        <v>94569</v>
      </c>
      <c r="D71" s="52" t="s">
        <v>232</v>
      </c>
      <c r="E71" s="27" t="s">
        <v>34</v>
      </c>
      <c r="F71" s="28">
        <v>1.92</v>
      </c>
      <c r="G71" s="29">
        <v>698.01</v>
      </c>
      <c r="H71" s="29">
        <f t="shared" ref="H71" si="24">ROUND(G71*(1+$G$8),2)</f>
        <v>862.32</v>
      </c>
      <c r="I71" s="30">
        <f t="shared" ref="I71" si="25">ROUND(F71*H71,2)</f>
        <v>1655.65</v>
      </c>
    </row>
    <row r="72" spans="1:9" ht="129" customHeight="1" x14ac:dyDescent="0.25">
      <c r="A72" s="25" t="s">
        <v>77</v>
      </c>
      <c r="B72" s="26" t="s">
        <v>163</v>
      </c>
      <c r="C72" s="27">
        <v>90844</v>
      </c>
      <c r="D72" s="55" t="s">
        <v>233</v>
      </c>
      <c r="E72" s="27" t="s">
        <v>85</v>
      </c>
      <c r="F72" s="28">
        <v>2</v>
      </c>
      <c r="G72" s="29">
        <v>1474.75</v>
      </c>
      <c r="H72" s="29">
        <f t="shared" ref="H72" si="26">ROUND(G72*(1+$G$8),2)</f>
        <v>1821.91</v>
      </c>
      <c r="I72" s="30">
        <f t="shared" ref="I72" si="27">ROUND(F72*H72,2)</f>
        <v>3643.82</v>
      </c>
    </row>
    <row r="73" spans="1:9" ht="66.75" customHeight="1" x14ac:dyDescent="0.25">
      <c r="A73" s="25" t="s">
        <v>55</v>
      </c>
      <c r="B73" s="26" t="s">
        <v>163</v>
      </c>
      <c r="C73" s="31">
        <v>100702</v>
      </c>
      <c r="D73" s="53" t="s">
        <v>236</v>
      </c>
      <c r="E73" s="27" t="s">
        <v>34</v>
      </c>
      <c r="F73" s="28">
        <v>27.72</v>
      </c>
      <c r="G73" s="29">
        <v>508.07</v>
      </c>
      <c r="H73" s="29">
        <f t="shared" ref="H73" si="28">ROUND(G73*(1+$G$8),2)</f>
        <v>627.66999999999996</v>
      </c>
      <c r="I73" s="30">
        <f t="shared" ref="I73" si="29">ROUND(F73*H73,2)</f>
        <v>17399.009999999998</v>
      </c>
    </row>
    <row r="74" spans="1:9" ht="51" customHeight="1" x14ac:dyDescent="0.25">
      <c r="A74" s="25" t="s">
        <v>56</v>
      </c>
      <c r="B74" s="26" t="s">
        <v>163</v>
      </c>
      <c r="C74" s="31">
        <v>91341</v>
      </c>
      <c r="D74" s="54" t="s">
        <v>234</v>
      </c>
      <c r="E74" s="27" t="s">
        <v>34</v>
      </c>
      <c r="F74" s="28">
        <v>7.56</v>
      </c>
      <c r="G74" s="29">
        <v>713</v>
      </c>
      <c r="H74" s="29">
        <f t="shared" ref="H74:H75" si="30">ROUND(G74*(1+$G$8),2)</f>
        <v>880.84</v>
      </c>
      <c r="I74" s="30">
        <f t="shared" ref="I74:I75" si="31">ROUND(F74*H74,2)</f>
        <v>6659.15</v>
      </c>
    </row>
    <row r="75" spans="1:9" ht="50.45" customHeight="1" x14ac:dyDescent="0.25">
      <c r="A75" s="25" t="s">
        <v>98</v>
      </c>
      <c r="B75" s="26" t="s">
        <v>163</v>
      </c>
      <c r="C75" s="27">
        <v>101965</v>
      </c>
      <c r="D75" s="52" t="s">
        <v>235</v>
      </c>
      <c r="E75" s="27" t="s">
        <v>39</v>
      </c>
      <c r="F75" s="28">
        <v>12</v>
      </c>
      <c r="G75" s="33">
        <v>181.62</v>
      </c>
      <c r="H75" s="33">
        <f t="shared" si="30"/>
        <v>224.37</v>
      </c>
      <c r="I75" s="36">
        <f t="shared" si="31"/>
        <v>2692.44</v>
      </c>
    </row>
    <row r="76" spans="1:9" s="11" customFormat="1" ht="22.15" customHeight="1" x14ac:dyDescent="0.25">
      <c r="A76" s="92"/>
      <c r="B76" s="93"/>
      <c r="C76" s="93"/>
      <c r="D76" s="93"/>
      <c r="E76" s="93"/>
      <c r="F76" s="93"/>
      <c r="G76" s="94"/>
      <c r="H76" s="14" t="s">
        <v>3</v>
      </c>
      <c r="I76" s="34">
        <f>SUM(I70:I75)</f>
        <v>40219.24</v>
      </c>
    </row>
    <row r="77" spans="1:9" s="11" customFormat="1" ht="15.4" customHeight="1" x14ac:dyDescent="0.25">
      <c r="A77" s="92"/>
      <c r="B77" s="93"/>
      <c r="C77" s="93"/>
      <c r="D77" s="93"/>
      <c r="E77" s="93"/>
      <c r="F77" s="93"/>
      <c r="G77" s="93"/>
      <c r="H77" s="93"/>
      <c r="I77" s="110"/>
    </row>
    <row r="78" spans="1:9" ht="26.45" customHeight="1" x14ac:dyDescent="0.25">
      <c r="A78" s="21" t="s">
        <v>32</v>
      </c>
      <c r="B78" s="10"/>
      <c r="C78" s="12"/>
      <c r="D78" s="56" t="s">
        <v>57</v>
      </c>
      <c r="E78" s="95"/>
      <c r="F78" s="95"/>
      <c r="G78" s="95"/>
      <c r="H78" s="95"/>
      <c r="I78" s="96"/>
    </row>
    <row r="79" spans="1:9" ht="75" x14ac:dyDescent="0.25">
      <c r="A79" s="25" t="s">
        <v>16</v>
      </c>
      <c r="B79" s="26" t="s">
        <v>163</v>
      </c>
      <c r="C79" s="27">
        <v>101879</v>
      </c>
      <c r="D79" s="54" t="s">
        <v>237</v>
      </c>
      <c r="E79" s="27" t="s">
        <v>85</v>
      </c>
      <c r="F79" s="28">
        <v>1</v>
      </c>
      <c r="G79" s="33">
        <v>607.41</v>
      </c>
      <c r="H79" s="33">
        <f t="shared" ref="H79:H96" si="32">ROUND(G79*(1+$G$8),2)</f>
        <v>750.39</v>
      </c>
      <c r="I79" s="36">
        <f>H79*F79</f>
        <v>750.39</v>
      </c>
    </row>
    <row r="80" spans="1:9" ht="39" customHeight="1" x14ac:dyDescent="0.25">
      <c r="A80" s="25" t="s">
        <v>152</v>
      </c>
      <c r="B80" s="26" t="s">
        <v>163</v>
      </c>
      <c r="C80" s="27">
        <v>106020</v>
      </c>
      <c r="D80" s="54" t="s">
        <v>238</v>
      </c>
      <c r="E80" s="27" t="s">
        <v>85</v>
      </c>
      <c r="F80" s="28">
        <v>1</v>
      </c>
      <c r="G80" s="33">
        <v>117.22</v>
      </c>
      <c r="H80" s="33">
        <f t="shared" si="32"/>
        <v>144.81</v>
      </c>
      <c r="I80" s="36">
        <f t="shared" ref="I80:I96" si="33">H80*F80</f>
        <v>144.81</v>
      </c>
    </row>
    <row r="81" spans="1:9" ht="42.6" customHeight="1" x14ac:dyDescent="0.25">
      <c r="A81" s="25" t="s">
        <v>153</v>
      </c>
      <c r="B81" s="26" t="s">
        <v>163</v>
      </c>
      <c r="C81" s="27">
        <v>93663</v>
      </c>
      <c r="D81" s="54" t="s">
        <v>239</v>
      </c>
      <c r="E81" s="27" t="s">
        <v>85</v>
      </c>
      <c r="F81" s="28">
        <v>10</v>
      </c>
      <c r="G81" s="33">
        <v>59.63</v>
      </c>
      <c r="H81" s="33">
        <f t="shared" si="32"/>
        <v>73.67</v>
      </c>
      <c r="I81" s="36">
        <f t="shared" si="33"/>
        <v>736.7</v>
      </c>
    </row>
    <row r="82" spans="1:9" ht="48.6" customHeight="1" x14ac:dyDescent="0.25">
      <c r="A82" s="25" t="s">
        <v>154</v>
      </c>
      <c r="B82" s="26" t="s">
        <v>163</v>
      </c>
      <c r="C82" s="27">
        <v>93654</v>
      </c>
      <c r="D82" s="54" t="s">
        <v>240</v>
      </c>
      <c r="E82" s="27" t="s">
        <v>85</v>
      </c>
      <c r="F82" s="28">
        <v>8</v>
      </c>
      <c r="G82" s="33">
        <v>12.03</v>
      </c>
      <c r="H82" s="33">
        <f t="shared" si="32"/>
        <v>14.86</v>
      </c>
      <c r="I82" s="36">
        <f t="shared" si="33"/>
        <v>118.88</v>
      </c>
    </row>
    <row r="83" spans="1:9" ht="51" customHeight="1" x14ac:dyDescent="0.25">
      <c r="A83" s="25" t="s">
        <v>155</v>
      </c>
      <c r="B83" s="26" t="s">
        <v>163</v>
      </c>
      <c r="C83" s="27">
        <v>91939</v>
      </c>
      <c r="D83" s="52" t="s">
        <v>241</v>
      </c>
      <c r="E83" s="27" t="s">
        <v>85</v>
      </c>
      <c r="F83" s="28">
        <v>4</v>
      </c>
      <c r="G83" s="33">
        <v>47.11</v>
      </c>
      <c r="H83" s="33">
        <f t="shared" ref="H83:H87" si="34">ROUND(G83*(1+$G$8),2)</f>
        <v>58.2</v>
      </c>
      <c r="I83" s="36">
        <f t="shared" ref="I83:I87" si="35">H83*F83</f>
        <v>232.8</v>
      </c>
    </row>
    <row r="84" spans="1:9" ht="51" customHeight="1" x14ac:dyDescent="0.25">
      <c r="A84" s="25" t="s">
        <v>156</v>
      </c>
      <c r="B84" s="26" t="s">
        <v>163</v>
      </c>
      <c r="C84" s="27">
        <v>91940</v>
      </c>
      <c r="D84" s="54" t="s">
        <v>242</v>
      </c>
      <c r="E84" s="27" t="s">
        <v>85</v>
      </c>
      <c r="F84" s="28">
        <v>15</v>
      </c>
      <c r="G84" s="33">
        <v>26.17</v>
      </c>
      <c r="H84" s="33">
        <f t="shared" si="34"/>
        <v>32.33</v>
      </c>
      <c r="I84" s="36">
        <f t="shared" si="35"/>
        <v>484.95</v>
      </c>
    </row>
    <row r="85" spans="1:9" ht="51" customHeight="1" x14ac:dyDescent="0.25">
      <c r="A85" s="25" t="s">
        <v>157</v>
      </c>
      <c r="B85" s="26" t="s">
        <v>163</v>
      </c>
      <c r="C85" s="27">
        <v>91941</v>
      </c>
      <c r="D85" s="54" t="s">
        <v>243</v>
      </c>
      <c r="E85" s="27" t="s">
        <v>85</v>
      </c>
      <c r="F85" s="28">
        <v>15</v>
      </c>
      <c r="G85" s="33">
        <v>15.9</v>
      </c>
      <c r="H85" s="33">
        <f t="shared" ref="H85" si="36">ROUND(G85*(1+$G$8),2)</f>
        <v>19.64</v>
      </c>
      <c r="I85" s="36">
        <f t="shared" ref="I85" si="37">H85*F85</f>
        <v>294.60000000000002</v>
      </c>
    </row>
    <row r="86" spans="1:9" ht="67.900000000000006" customHeight="1" x14ac:dyDescent="0.25">
      <c r="A86" s="25" t="s">
        <v>158</v>
      </c>
      <c r="B86" s="26" t="s">
        <v>163</v>
      </c>
      <c r="C86" s="27">
        <v>91953</v>
      </c>
      <c r="D86" s="54" t="s">
        <v>244</v>
      </c>
      <c r="E86" s="27" t="s">
        <v>85</v>
      </c>
      <c r="F86" s="28">
        <v>15</v>
      </c>
      <c r="G86" s="33">
        <v>41.99</v>
      </c>
      <c r="H86" s="33">
        <f t="shared" ref="H86" si="38">ROUND(G86*(1+$G$8),2)</f>
        <v>51.87</v>
      </c>
      <c r="I86" s="36">
        <f t="shared" ref="I86" si="39">H86*F86</f>
        <v>778.05</v>
      </c>
    </row>
    <row r="87" spans="1:9" ht="51" customHeight="1" x14ac:dyDescent="0.25">
      <c r="A87" s="25" t="s">
        <v>159</v>
      </c>
      <c r="B87" s="26" t="s">
        <v>163</v>
      </c>
      <c r="C87" s="27">
        <v>92016</v>
      </c>
      <c r="D87" s="54" t="s">
        <v>245</v>
      </c>
      <c r="E87" s="27" t="s">
        <v>85</v>
      </c>
      <c r="F87" s="28">
        <v>15</v>
      </c>
      <c r="G87" s="33">
        <v>90.7</v>
      </c>
      <c r="H87" s="33">
        <f t="shared" si="34"/>
        <v>112.05</v>
      </c>
      <c r="I87" s="36">
        <f t="shared" si="35"/>
        <v>1680.75</v>
      </c>
    </row>
    <row r="88" spans="1:9" ht="54.6" customHeight="1" x14ac:dyDescent="0.25">
      <c r="A88" s="25" t="s">
        <v>177</v>
      </c>
      <c r="B88" s="26" t="s">
        <v>163</v>
      </c>
      <c r="C88" s="27">
        <v>91993</v>
      </c>
      <c r="D88" s="54" t="s">
        <v>246</v>
      </c>
      <c r="E88" s="27" t="s">
        <v>85</v>
      </c>
      <c r="F88" s="28">
        <v>4</v>
      </c>
      <c r="G88" s="33">
        <v>68.14</v>
      </c>
      <c r="H88" s="33">
        <f t="shared" si="32"/>
        <v>84.18</v>
      </c>
      <c r="I88" s="36">
        <f t="shared" si="33"/>
        <v>336.72</v>
      </c>
    </row>
    <row r="89" spans="1:9" ht="66" customHeight="1" x14ac:dyDescent="0.25">
      <c r="A89" s="25" t="s">
        <v>178</v>
      </c>
      <c r="B89" s="26" t="s">
        <v>163</v>
      </c>
      <c r="C89" s="27">
        <v>91857</v>
      </c>
      <c r="D89" s="52" t="s">
        <v>247</v>
      </c>
      <c r="E89" s="27" t="s">
        <v>168</v>
      </c>
      <c r="F89" s="28">
        <v>200</v>
      </c>
      <c r="G89" s="33">
        <v>18.78</v>
      </c>
      <c r="H89" s="33">
        <f t="shared" si="32"/>
        <v>23.2</v>
      </c>
      <c r="I89" s="36">
        <f t="shared" si="33"/>
        <v>4640</v>
      </c>
    </row>
    <row r="90" spans="1:9" ht="48.6" customHeight="1" x14ac:dyDescent="0.25">
      <c r="A90" s="25" t="s">
        <v>179</v>
      </c>
      <c r="B90" s="26" t="s">
        <v>163</v>
      </c>
      <c r="C90" s="27">
        <v>91925</v>
      </c>
      <c r="D90" s="54" t="s">
        <v>248</v>
      </c>
      <c r="E90" s="27" t="s">
        <v>168</v>
      </c>
      <c r="F90" s="28">
        <v>400</v>
      </c>
      <c r="G90" s="33">
        <v>4.6900000000000004</v>
      </c>
      <c r="H90" s="33">
        <f t="shared" si="32"/>
        <v>5.79</v>
      </c>
      <c r="I90" s="36">
        <f t="shared" si="33"/>
        <v>2316</v>
      </c>
    </row>
    <row r="91" spans="1:9" ht="59.45" customHeight="1" x14ac:dyDescent="0.25">
      <c r="A91" s="25" t="s">
        <v>180</v>
      </c>
      <c r="B91" s="26" t="s">
        <v>163</v>
      </c>
      <c r="C91" s="27">
        <v>91927</v>
      </c>
      <c r="D91" s="51" t="s">
        <v>249</v>
      </c>
      <c r="E91" s="27" t="s">
        <v>168</v>
      </c>
      <c r="F91" s="28">
        <v>400</v>
      </c>
      <c r="G91" s="33">
        <v>6.29</v>
      </c>
      <c r="H91" s="33">
        <f t="shared" si="32"/>
        <v>7.77</v>
      </c>
      <c r="I91" s="36">
        <f t="shared" si="33"/>
        <v>3108</v>
      </c>
    </row>
    <row r="92" spans="1:9" ht="45" x14ac:dyDescent="0.25">
      <c r="A92" s="25" t="s">
        <v>181</v>
      </c>
      <c r="B92" s="26" t="s">
        <v>163</v>
      </c>
      <c r="C92" s="27">
        <v>91929</v>
      </c>
      <c r="D92" s="54" t="s">
        <v>250</v>
      </c>
      <c r="E92" s="27" t="s">
        <v>168</v>
      </c>
      <c r="F92" s="28">
        <v>200</v>
      </c>
      <c r="G92" s="33">
        <v>9.16</v>
      </c>
      <c r="H92" s="33">
        <f t="shared" si="32"/>
        <v>11.32</v>
      </c>
      <c r="I92" s="36">
        <f t="shared" si="33"/>
        <v>2264</v>
      </c>
    </row>
    <row r="93" spans="1:9" ht="50.45" customHeight="1" x14ac:dyDescent="0.25">
      <c r="A93" s="25" t="s">
        <v>182</v>
      </c>
      <c r="B93" s="26" t="s">
        <v>163</v>
      </c>
      <c r="C93" s="27">
        <v>91931</v>
      </c>
      <c r="D93" s="54" t="s">
        <v>251</v>
      </c>
      <c r="E93" s="27" t="s">
        <v>168</v>
      </c>
      <c r="F93" s="28">
        <v>200</v>
      </c>
      <c r="G93" s="33">
        <v>10.35</v>
      </c>
      <c r="H93" s="33">
        <f t="shared" si="32"/>
        <v>12.79</v>
      </c>
      <c r="I93" s="36">
        <f t="shared" si="33"/>
        <v>2558</v>
      </c>
    </row>
    <row r="94" spans="1:9" ht="48.6" customHeight="1" x14ac:dyDescent="0.25">
      <c r="A94" s="25" t="s">
        <v>183</v>
      </c>
      <c r="B94" s="26" t="s">
        <v>163</v>
      </c>
      <c r="C94" s="27">
        <v>91935</v>
      </c>
      <c r="D94" s="55" t="s">
        <v>252</v>
      </c>
      <c r="E94" s="27" t="s">
        <v>168</v>
      </c>
      <c r="F94" s="28">
        <v>80</v>
      </c>
      <c r="G94" s="33">
        <v>31.93</v>
      </c>
      <c r="H94" s="33">
        <f t="shared" ref="H94" si="40">ROUND(G94*(1+$G$8),2)</f>
        <v>39.450000000000003</v>
      </c>
      <c r="I94" s="36">
        <f t="shared" ref="I94" si="41">H94*F94</f>
        <v>3156</v>
      </c>
    </row>
    <row r="95" spans="1:9" ht="51" customHeight="1" x14ac:dyDescent="0.25">
      <c r="A95" s="25" t="s">
        <v>184</v>
      </c>
      <c r="B95" s="26" t="s">
        <v>52</v>
      </c>
      <c r="C95" s="27" t="s">
        <v>254</v>
      </c>
      <c r="D95" s="51" t="s">
        <v>253</v>
      </c>
      <c r="E95" s="27" t="s">
        <v>85</v>
      </c>
      <c r="F95" s="28">
        <v>15</v>
      </c>
      <c r="G95" s="33">
        <v>364.03</v>
      </c>
      <c r="H95" s="33">
        <f t="shared" si="32"/>
        <v>449.72</v>
      </c>
      <c r="I95" s="36">
        <f t="shared" si="33"/>
        <v>6745.8</v>
      </c>
    </row>
    <row r="96" spans="1:9" ht="64.900000000000006" customHeight="1" x14ac:dyDescent="0.25">
      <c r="A96" s="25" t="s">
        <v>185</v>
      </c>
      <c r="B96" s="26" t="s">
        <v>52</v>
      </c>
      <c r="C96" s="27" t="s">
        <v>256</v>
      </c>
      <c r="D96" s="51" t="s">
        <v>255</v>
      </c>
      <c r="E96" s="27" t="s">
        <v>85</v>
      </c>
      <c r="F96" s="28">
        <v>4</v>
      </c>
      <c r="G96" s="33">
        <v>227.71</v>
      </c>
      <c r="H96" s="33">
        <f t="shared" si="32"/>
        <v>281.31</v>
      </c>
      <c r="I96" s="36">
        <f t="shared" si="33"/>
        <v>1125.24</v>
      </c>
    </row>
    <row r="97" spans="1:9" ht="51.6" customHeight="1" x14ac:dyDescent="0.25">
      <c r="A97" s="25" t="s">
        <v>257</v>
      </c>
      <c r="B97" s="26" t="s">
        <v>163</v>
      </c>
      <c r="C97" s="27">
        <v>103782</v>
      </c>
      <c r="D97" s="51" t="s">
        <v>169</v>
      </c>
      <c r="E97" s="27" t="s">
        <v>85</v>
      </c>
      <c r="F97" s="28">
        <v>4</v>
      </c>
      <c r="G97" s="33">
        <v>36.479999999999997</v>
      </c>
      <c r="H97" s="33">
        <f t="shared" ref="H97" si="42">ROUND(G97*(1+$G$8),2)</f>
        <v>45.07</v>
      </c>
      <c r="I97" s="36">
        <f t="shared" ref="I97" si="43">H97*F97</f>
        <v>180.28</v>
      </c>
    </row>
    <row r="98" spans="1:9" s="11" customFormat="1" ht="23.45" customHeight="1" x14ac:dyDescent="0.25">
      <c r="A98" s="105"/>
      <c r="B98" s="106"/>
      <c r="C98" s="106"/>
      <c r="D98" s="106"/>
      <c r="E98" s="106"/>
      <c r="F98" s="106"/>
      <c r="G98" s="106"/>
      <c r="H98" s="13" t="s">
        <v>3</v>
      </c>
      <c r="I98" s="22">
        <f>SUM(I79:I97)</f>
        <v>31651.97</v>
      </c>
    </row>
    <row r="99" spans="1:9" s="11" customFormat="1" ht="15.4" customHeight="1" x14ac:dyDescent="0.25">
      <c r="A99" s="92"/>
      <c r="B99" s="93"/>
      <c r="C99" s="93"/>
      <c r="D99" s="93"/>
      <c r="E99" s="93"/>
      <c r="F99" s="93"/>
      <c r="G99" s="93"/>
      <c r="H99" s="93"/>
      <c r="I99" s="110"/>
    </row>
    <row r="100" spans="1:9" ht="25.9" customHeight="1" x14ac:dyDescent="0.25">
      <c r="A100" s="21" t="s">
        <v>74</v>
      </c>
      <c r="B100" s="10"/>
      <c r="C100" s="12"/>
      <c r="D100" s="56" t="s">
        <v>58</v>
      </c>
      <c r="E100" s="95" t="s">
        <v>59</v>
      </c>
      <c r="F100" s="95"/>
      <c r="G100" s="95"/>
      <c r="H100" s="95"/>
      <c r="I100" s="96"/>
    </row>
    <row r="101" spans="1:9" ht="70.900000000000006" customHeight="1" x14ac:dyDescent="0.25">
      <c r="A101" s="44" t="s">
        <v>81</v>
      </c>
      <c r="B101" s="26" t="s">
        <v>163</v>
      </c>
      <c r="C101" s="31">
        <v>95648</v>
      </c>
      <c r="D101" s="55" t="s">
        <v>264</v>
      </c>
      <c r="E101" s="46" t="s">
        <v>85</v>
      </c>
      <c r="F101" s="32">
        <v>1</v>
      </c>
      <c r="G101" s="33">
        <v>642.57000000000005</v>
      </c>
      <c r="H101" s="33">
        <f>ROUND(G101*(1+$G$8),2)</f>
        <v>793.83</v>
      </c>
      <c r="I101" s="36">
        <f t="shared" ref="I101" si="44">ROUND(F101*H101,2)</f>
        <v>793.83</v>
      </c>
    </row>
    <row r="102" spans="1:9" ht="36" customHeight="1" x14ac:dyDescent="0.25">
      <c r="A102" s="44" t="s">
        <v>100</v>
      </c>
      <c r="B102" s="26" t="s">
        <v>163</v>
      </c>
      <c r="C102" s="31">
        <v>95673</v>
      </c>
      <c r="D102" s="55" t="s">
        <v>265</v>
      </c>
      <c r="E102" s="46" t="s">
        <v>85</v>
      </c>
      <c r="F102" s="32">
        <v>1</v>
      </c>
      <c r="G102" s="33">
        <v>142.61000000000001</v>
      </c>
      <c r="H102" s="33">
        <f>ROUND(G102*(1+$G$8),2)</f>
        <v>176.18</v>
      </c>
      <c r="I102" s="36">
        <f t="shared" ref="I102" si="45">ROUND(F102*H102,2)</f>
        <v>176.18</v>
      </c>
    </row>
    <row r="103" spans="1:9" ht="54" customHeight="1" x14ac:dyDescent="0.25">
      <c r="A103" s="44" t="s">
        <v>102</v>
      </c>
      <c r="B103" s="26" t="s">
        <v>163</v>
      </c>
      <c r="C103" s="31">
        <v>89356</v>
      </c>
      <c r="D103" s="55" t="s">
        <v>266</v>
      </c>
      <c r="E103" s="31" t="s">
        <v>39</v>
      </c>
      <c r="F103" s="32">
        <v>161.80000000000001</v>
      </c>
      <c r="G103" s="33">
        <v>34.200000000000003</v>
      </c>
      <c r="H103" s="33">
        <f>ROUND(G103*(1+$G$8),2)</f>
        <v>42.25</v>
      </c>
      <c r="I103" s="36">
        <f t="shared" ref="I103" si="46">ROUND(F103*H103,2)</f>
        <v>6836.05</v>
      </c>
    </row>
    <row r="104" spans="1:9" ht="52.15" customHeight="1" x14ac:dyDescent="0.25">
      <c r="A104" s="44" t="s">
        <v>103</v>
      </c>
      <c r="B104" s="26" t="s">
        <v>163</v>
      </c>
      <c r="C104" s="31">
        <v>89357</v>
      </c>
      <c r="D104" s="55" t="s">
        <v>267</v>
      </c>
      <c r="E104" s="31" t="s">
        <v>39</v>
      </c>
      <c r="F104" s="32">
        <v>35.799999999999997</v>
      </c>
      <c r="G104" s="33">
        <v>46.02</v>
      </c>
      <c r="H104" s="33">
        <f>ROUND(G104*(1+$G$8),2)</f>
        <v>56.85</v>
      </c>
      <c r="I104" s="36">
        <f t="shared" ref="I104" si="47">ROUND(F104*H104,2)</f>
        <v>2035.23</v>
      </c>
    </row>
    <row r="105" spans="1:9" ht="50.45" customHeight="1" x14ac:dyDescent="0.25">
      <c r="A105" s="44" t="s">
        <v>104</v>
      </c>
      <c r="B105" s="26" t="s">
        <v>163</v>
      </c>
      <c r="C105" s="31">
        <v>103979</v>
      </c>
      <c r="D105" s="55" t="s">
        <v>268</v>
      </c>
      <c r="E105" s="31" t="s">
        <v>39</v>
      </c>
      <c r="F105" s="32">
        <v>4.2</v>
      </c>
      <c r="G105" s="33">
        <v>33.909999999999997</v>
      </c>
      <c r="H105" s="33">
        <f t="shared" ref="H105:H118" si="48">ROUND(G105*(1+$G$8),2)</f>
        <v>41.89</v>
      </c>
      <c r="I105" s="36">
        <f t="shared" ref="I105:I118" si="49">ROUND(F105*H105,2)</f>
        <v>175.94</v>
      </c>
    </row>
    <row r="106" spans="1:9" ht="52.9" customHeight="1" x14ac:dyDescent="0.25">
      <c r="A106" s="44" t="s">
        <v>101</v>
      </c>
      <c r="B106" s="31" t="s">
        <v>52</v>
      </c>
      <c r="C106" s="31" t="s">
        <v>88</v>
      </c>
      <c r="D106" s="55" t="s">
        <v>91</v>
      </c>
      <c r="E106" s="31" t="s">
        <v>39</v>
      </c>
      <c r="F106" s="32">
        <v>23.7</v>
      </c>
      <c r="G106" s="33">
        <v>42.54</v>
      </c>
      <c r="H106" s="33">
        <f t="shared" si="48"/>
        <v>52.55</v>
      </c>
      <c r="I106" s="36">
        <f t="shared" ref="I106:I107" si="50">ROUND(F106*H106,2)</f>
        <v>1245.44</v>
      </c>
    </row>
    <row r="107" spans="1:9" ht="49.15" customHeight="1" x14ac:dyDescent="0.25">
      <c r="A107" s="44" t="s">
        <v>105</v>
      </c>
      <c r="B107" s="31" t="s">
        <v>52</v>
      </c>
      <c r="C107" s="31" t="s">
        <v>89</v>
      </c>
      <c r="D107" s="55" t="s">
        <v>92</v>
      </c>
      <c r="E107" s="31" t="s">
        <v>39</v>
      </c>
      <c r="F107" s="32">
        <v>50.4</v>
      </c>
      <c r="G107" s="33">
        <v>52.25</v>
      </c>
      <c r="H107" s="33">
        <f t="shared" si="48"/>
        <v>64.55</v>
      </c>
      <c r="I107" s="36">
        <f t="shared" si="50"/>
        <v>3253.32</v>
      </c>
    </row>
    <row r="108" spans="1:9" ht="48.6" customHeight="1" x14ac:dyDescent="0.25">
      <c r="A108" s="44" t="s">
        <v>106</v>
      </c>
      <c r="B108" s="31" t="s">
        <v>52</v>
      </c>
      <c r="C108" s="31" t="s">
        <v>90</v>
      </c>
      <c r="D108" s="55" t="s">
        <v>93</v>
      </c>
      <c r="E108" s="31" t="s">
        <v>39</v>
      </c>
      <c r="F108" s="32">
        <v>93.3</v>
      </c>
      <c r="G108" s="33">
        <v>89.94</v>
      </c>
      <c r="H108" s="33">
        <f t="shared" si="48"/>
        <v>111.11</v>
      </c>
      <c r="I108" s="36">
        <f t="shared" si="49"/>
        <v>10366.56</v>
      </c>
    </row>
    <row r="109" spans="1:9" ht="52.15" customHeight="1" x14ac:dyDescent="0.25">
      <c r="A109" s="44" t="s">
        <v>107</v>
      </c>
      <c r="B109" s="31" t="s">
        <v>163</v>
      </c>
      <c r="C109" s="65">
        <v>102622</v>
      </c>
      <c r="D109" s="53" t="s">
        <v>269</v>
      </c>
      <c r="E109" s="66" t="s">
        <v>85</v>
      </c>
      <c r="F109" s="67">
        <v>1</v>
      </c>
      <c r="G109" s="68">
        <v>713.36</v>
      </c>
      <c r="H109" s="68">
        <f t="shared" si="48"/>
        <v>881.28</v>
      </c>
      <c r="I109" s="69">
        <f t="shared" si="49"/>
        <v>881.28</v>
      </c>
    </row>
    <row r="110" spans="1:9" ht="52.15" customHeight="1" x14ac:dyDescent="0.25">
      <c r="A110" s="44" t="s">
        <v>108</v>
      </c>
      <c r="B110" s="31" t="s">
        <v>163</v>
      </c>
      <c r="C110" s="31">
        <v>89987</v>
      </c>
      <c r="D110" s="63" t="s">
        <v>270</v>
      </c>
      <c r="E110" s="66" t="s">
        <v>85</v>
      </c>
      <c r="F110" s="67">
        <v>4</v>
      </c>
      <c r="G110" s="68">
        <v>95.75</v>
      </c>
      <c r="H110" s="68">
        <f t="shared" ref="H110:H112" si="51">ROUND(G110*(1+$G$8),2)</f>
        <v>118.29</v>
      </c>
      <c r="I110" s="69">
        <f t="shared" ref="I110:I112" si="52">ROUND(F110*H110,2)</f>
        <v>473.16</v>
      </c>
    </row>
    <row r="111" spans="1:9" ht="69.599999999999994" customHeight="1" x14ac:dyDescent="0.25">
      <c r="A111" s="44" t="s">
        <v>109</v>
      </c>
      <c r="B111" s="31" t="s">
        <v>163</v>
      </c>
      <c r="C111" s="31">
        <v>89985</v>
      </c>
      <c r="D111" s="63" t="s">
        <v>271</v>
      </c>
      <c r="E111" s="66" t="s">
        <v>85</v>
      </c>
      <c r="F111" s="67">
        <v>2</v>
      </c>
      <c r="G111" s="68">
        <v>91.26</v>
      </c>
      <c r="H111" s="68">
        <f t="shared" si="51"/>
        <v>112.74</v>
      </c>
      <c r="I111" s="69">
        <f t="shared" si="52"/>
        <v>225.48</v>
      </c>
    </row>
    <row r="112" spans="1:9" ht="70.900000000000006" customHeight="1" x14ac:dyDescent="0.25">
      <c r="A112" s="44" t="s">
        <v>110</v>
      </c>
      <c r="B112" s="31" t="s">
        <v>163</v>
      </c>
      <c r="C112" s="31">
        <v>104328</v>
      </c>
      <c r="D112" s="63" t="s">
        <v>272</v>
      </c>
      <c r="E112" s="66" t="s">
        <v>85</v>
      </c>
      <c r="F112" s="67">
        <v>3</v>
      </c>
      <c r="G112" s="68">
        <v>89.36</v>
      </c>
      <c r="H112" s="68">
        <f t="shared" si="51"/>
        <v>110.4</v>
      </c>
      <c r="I112" s="69">
        <f t="shared" si="52"/>
        <v>331.2</v>
      </c>
    </row>
    <row r="113" spans="1:11" ht="61.15" customHeight="1" x14ac:dyDescent="0.25">
      <c r="A113" s="44" t="s">
        <v>111</v>
      </c>
      <c r="B113" s="31" t="s">
        <v>163</v>
      </c>
      <c r="C113" s="31">
        <v>89710</v>
      </c>
      <c r="D113" s="55" t="s">
        <v>273</v>
      </c>
      <c r="E113" s="46" t="s">
        <v>85</v>
      </c>
      <c r="F113" s="32">
        <v>3</v>
      </c>
      <c r="G113" s="33">
        <v>24.37</v>
      </c>
      <c r="H113" s="33">
        <f t="shared" si="48"/>
        <v>30.11</v>
      </c>
      <c r="I113" s="36">
        <f t="shared" si="49"/>
        <v>90.33</v>
      </c>
    </row>
    <row r="114" spans="1:11" ht="36" customHeight="1" x14ac:dyDescent="0.25">
      <c r="A114" s="44" t="s">
        <v>112</v>
      </c>
      <c r="B114" s="31" t="s">
        <v>52</v>
      </c>
      <c r="C114" s="31" t="s">
        <v>148</v>
      </c>
      <c r="D114" s="55" t="s">
        <v>149</v>
      </c>
      <c r="E114" s="31" t="s">
        <v>34</v>
      </c>
      <c r="F114" s="32">
        <f>(1.2*0.2*2)+(17.6*0.1)</f>
        <v>2.2400000000000002</v>
      </c>
      <c r="G114" s="33">
        <v>1273.1500000000001</v>
      </c>
      <c r="H114" s="33">
        <f t="shared" ref="H114" si="53">ROUND(G114*(1+$G$8),2)</f>
        <v>1572.85</v>
      </c>
      <c r="I114" s="36">
        <f t="shared" ref="I114" si="54">ROUND(F114*H114,2)</f>
        <v>3523.18</v>
      </c>
    </row>
    <row r="115" spans="1:11" ht="70.150000000000006" customHeight="1" x14ac:dyDescent="0.25">
      <c r="A115" s="44" t="s">
        <v>113</v>
      </c>
      <c r="B115" s="31" t="s">
        <v>163</v>
      </c>
      <c r="C115" s="31">
        <v>97901</v>
      </c>
      <c r="D115" s="55" t="s">
        <v>274</v>
      </c>
      <c r="E115" s="46" t="s">
        <v>85</v>
      </c>
      <c r="F115" s="32">
        <v>3</v>
      </c>
      <c r="G115" s="33">
        <v>350.73</v>
      </c>
      <c r="H115" s="33">
        <f t="shared" si="48"/>
        <v>433.29</v>
      </c>
      <c r="I115" s="36">
        <f t="shared" ref="I115:I117" si="55">ROUND(F115*H115,2)</f>
        <v>1299.8699999999999</v>
      </c>
    </row>
    <row r="116" spans="1:11" ht="69" customHeight="1" x14ac:dyDescent="0.25">
      <c r="A116" s="44" t="s">
        <v>114</v>
      </c>
      <c r="B116" s="31" t="s">
        <v>163</v>
      </c>
      <c r="C116" s="31">
        <v>99253</v>
      </c>
      <c r="D116" s="55" t="s">
        <v>275</v>
      </c>
      <c r="E116" s="46" t="s">
        <v>85</v>
      </c>
      <c r="F116" s="32">
        <v>8</v>
      </c>
      <c r="G116" s="33">
        <v>658.85</v>
      </c>
      <c r="H116" s="33">
        <f t="shared" si="48"/>
        <v>813.94</v>
      </c>
      <c r="I116" s="36">
        <f t="shared" si="55"/>
        <v>6511.52</v>
      </c>
    </row>
    <row r="117" spans="1:11" ht="42" customHeight="1" x14ac:dyDescent="0.25">
      <c r="A117" s="44" t="s">
        <v>115</v>
      </c>
      <c r="B117" s="31" t="s">
        <v>163</v>
      </c>
      <c r="C117" s="31">
        <v>86883</v>
      </c>
      <c r="D117" s="53" t="s">
        <v>276</v>
      </c>
      <c r="E117" s="31" t="s">
        <v>34</v>
      </c>
      <c r="F117" s="32">
        <v>4</v>
      </c>
      <c r="G117" s="33">
        <v>14.94</v>
      </c>
      <c r="H117" s="33">
        <f t="shared" si="48"/>
        <v>18.46</v>
      </c>
      <c r="I117" s="36">
        <f t="shared" si="55"/>
        <v>73.84</v>
      </c>
      <c r="J117" s="80"/>
    </row>
    <row r="118" spans="1:11" ht="46.15" customHeight="1" x14ac:dyDescent="0.25">
      <c r="A118" s="44" t="s">
        <v>116</v>
      </c>
      <c r="B118" s="31" t="s">
        <v>163</v>
      </c>
      <c r="C118" s="31">
        <v>86885</v>
      </c>
      <c r="D118" s="55" t="s">
        <v>277</v>
      </c>
      <c r="E118" s="31" t="s">
        <v>85</v>
      </c>
      <c r="F118" s="32">
        <v>4</v>
      </c>
      <c r="G118" s="33">
        <v>16.079999999999998</v>
      </c>
      <c r="H118" s="33">
        <f t="shared" si="48"/>
        <v>19.87</v>
      </c>
      <c r="I118" s="36">
        <f t="shared" si="49"/>
        <v>79.48</v>
      </c>
      <c r="J118" s="80"/>
    </row>
    <row r="119" spans="1:11" s="11" customFormat="1" ht="28.15" customHeight="1" x14ac:dyDescent="0.25">
      <c r="A119" s="92"/>
      <c r="B119" s="93"/>
      <c r="C119" s="93"/>
      <c r="D119" s="93"/>
      <c r="E119" s="93"/>
      <c r="F119" s="93"/>
      <c r="G119" s="94"/>
      <c r="H119" s="14" t="s">
        <v>3</v>
      </c>
      <c r="I119" s="23">
        <f>SUM(I101:I118)</f>
        <v>38371.890000000007</v>
      </c>
      <c r="K119" s="24"/>
    </row>
    <row r="120" spans="1:11" s="11" customFormat="1" ht="15.4" customHeight="1" x14ac:dyDescent="0.25">
      <c r="A120" s="92"/>
      <c r="B120" s="93"/>
      <c r="C120" s="93"/>
      <c r="D120" s="93"/>
      <c r="E120" s="93"/>
      <c r="F120" s="93"/>
      <c r="G120" s="93"/>
      <c r="H120" s="93"/>
      <c r="I120" s="110"/>
    </row>
    <row r="121" spans="1:11" ht="34.9" customHeight="1" x14ac:dyDescent="0.25">
      <c r="A121" s="21" t="s">
        <v>43</v>
      </c>
      <c r="B121" s="10"/>
      <c r="C121" s="12"/>
      <c r="D121" s="56" t="s">
        <v>161</v>
      </c>
      <c r="E121" s="95"/>
      <c r="F121" s="95"/>
      <c r="G121" s="95"/>
      <c r="H121" s="95"/>
      <c r="I121" s="96"/>
    </row>
    <row r="122" spans="1:11" ht="54" customHeight="1" x14ac:dyDescent="0.25">
      <c r="A122" s="70" t="s">
        <v>119</v>
      </c>
      <c r="B122" s="26" t="s">
        <v>163</v>
      </c>
      <c r="C122" s="27">
        <v>86889</v>
      </c>
      <c r="D122" s="71" t="s">
        <v>278</v>
      </c>
      <c r="E122" s="31" t="s">
        <v>85</v>
      </c>
      <c r="F122" s="32">
        <v>1</v>
      </c>
      <c r="G122" s="33">
        <v>840.19</v>
      </c>
      <c r="H122" s="33">
        <f t="shared" ref="H122" si="56">ROUND(G122*(1+$G$8),2)</f>
        <v>1037.97</v>
      </c>
      <c r="I122" s="36">
        <f t="shared" ref="I122" si="57">ROUND(F122*H122,2)</f>
        <v>1037.97</v>
      </c>
    </row>
    <row r="123" spans="1:11" ht="54.6" customHeight="1" x14ac:dyDescent="0.25">
      <c r="A123" s="70" t="s">
        <v>120</v>
      </c>
      <c r="B123" s="26" t="s">
        <v>163</v>
      </c>
      <c r="C123" s="27">
        <v>86895</v>
      </c>
      <c r="D123" s="71" t="s">
        <v>279</v>
      </c>
      <c r="E123" s="31" t="s">
        <v>85</v>
      </c>
      <c r="F123" s="32">
        <v>3</v>
      </c>
      <c r="G123" s="33">
        <v>371.17</v>
      </c>
      <c r="H123" s="33">
        <f t="shared" ref="H123:H127" si="58">ROUND(G123*(1+$G$8),2)</f>
        <v>458.54</v>
      </c>
      <c r="I123" s="36">
        <f t="shared" ref="I123:I127" si="59">ROUND(F123*H123,2)</f>
        <v>1375.62</v>
      </c>
    </row>
    <row r="124" spans="1:11" ht="70.150000000000006" customHeight="1" x14ac:dyDescent="0.25">
      <c r="A124" s="70" t="s">
        <v>121</v>
      </c>
      <c r="B124" s="26" t="s">
        <v>163</v>
      </c>
      <c r="C124" s="27">
        <v>86937</v>
      </c>
      <c r="D124" s="71" t="s">
        <v>283</v>
      </c>
      <c r="E124" s="31" t="s">
        <v>85</v>
      </c>
      <c r="F124" s="32">
        <v>3</v>
      </c>
      <c r="G124" s="33">
        <v>259.95999999999998</v>
      </c>
      <c r="H124" s="33">
        <f t="shared" ref="H124:H125" si="60">ROUND(G124*(1+$G$8),2)</f>
        <v>321.14999999999998</v>
      </c>
      <c r="I124" s="36">
        <f t="shared" ref="I124:I125" si="61">ROUND(F124*H124,2)</f>
        <v>963.45</v>
      </c>
    </row>
    <row r="125" spans="1:11" ht="54.6" customHeight="1" x14ac:dyDescent="0.25">
      <c r="A125" s="70" t="s">
        <v>122</v>
      </c>
      <c r="B125" s="26" t="s">
        <v>163</v>
      </c>
      <c r="C125" s="27">
        <v>86900</v>
      </c>
      <c r="D125" s="71" t="s">
        <v>284</v>
      </c>
      <c r="E125" s="31" t="s">
        <v>85</v>
      </c>
      <c r="F125" s="32">
        <v>1</v>
      </c>
      <c r="G125" s="33">
        <v>210.76</v>
      </c>
      <c r="H125" s="33">
        <f t="shared" si="60"/>
        <v>260.37</v>
      </c>
      <c r="I125" s="36">
        <f t="shared" si="61"/>
        <v>260.37</v>
      </c>
    </row>
    <row r="126" spans="1:11" ht="67.150000000000006" customHeight="1" x14ac:dyDescent="0.25">
      <c r="A126" s="70" t="s">
        <v>123</v>
      </c>
      <c r="B126" s="26" t="s">
        <v>163</v>
      </c>
      <c r="C126" s="27">
        <v>95471</v>
      </c>
      <c r="D126" s="71" t="s">
        <v>282</v>
      </c>
      <c r="E126" s="31" t="s">
        <v>85</v>
      </c>
      <c r="F126" s="32">
        <v>2</v>
      </c>
      <c r="G126" s="33">
        <v>964.21</v>
      </c>
      <c r="H126" s="33">
        <f t="shared" ref="H126" si="62">ROUND(G126*(1+$G$8),2)</f>
        <v>1191.19</v>
      </c>
      <c r="I126" s="36">
        <f t="shared" ref="I126" si="63">ROUND(F126*H126,2)</f>
        <v>2382.38</v>
      </c>
    </row>
    <row r="127" spans="1:11" ht="40.15" customHeight="1" x14ac:dyDescent="0.25">
      <c r="A127" s="70" t="s">
        <v>125</v>
      </c>
      <c r="B127" s="26" t="s">
        <v>163</v>
      </c>
      <c r="C127" s="27">
        <v>86888</v>
      </c>
      <c r="D127" s="71" t="s">
        <v>280</v>
      </c>
      <c r="E127" s="31" t="s">
        <v>85</v>
      </c>
      <c r="F127" s="32">
        <v>1</v>
      </c>
      <c r="G127" s="33">
        <v>590.12</v>
      </c>
      <c r="H127" s="33">
        <f t="shared" si="58"/>
        <v>729.03</v>
      </c>
      <c r="I127" s="36">
        <f t="shared" si="59"/>
        <v>729.03</v>
      </c>
    </row>
    <row r="128" spans="1:11" ht="39.6" customHeight="1" x14ac:dyDescent="0.25">
      <c r="A128" s="70" t="s">
        <v>126</v>
      </c>
      <c r="B128" s="26" t="s">
        <v>163</v>
      </c>
      <c r="C128" s="27">
        <v>100849</v>
      </c>
      <c r="D128" s="71" t="s">
        <v>281</v>
      </c>
      <c r="E128" s="31" t="s">
        <v>85</v>
      </c>
      <c r="F128" s="32">
        <v>3</v>
      </c>
      <c r="G128" s="33">
        <v>46.25</v>
      </c>
      <c r="H128" s="33">
        <f t="shared" ref="H128:H129" si="64">ROUND(G128*(1+$G$8),2)</f>
        <v>57.14</v>
      </c>
      <c r="I128" s="36">
        <f t="shared" ref="I128:I129" si="65">ROUND(F128*H128,2)</f>
        <v>171.42</v>
      </c>
    </row>
    <row r="129" spans="1:9" ht="53.45" customHeight="1" x14ac:dyDescent="0.25">
      <c r="A129" s="70" t="s">
        <v>127</v>
      </c>
      <c r="B129" s="26" t="s">
        <v>163</v>
      </c>
      <c r="C129" s="27">
        <v>86878</v>
      </c>
      <c r="D129" s="71" t="s">
        <v>285</v>
      </c>
      <c r="E129" s="31" t="s">
        <v>85</v>
      </c>
      <c r="F129" s="32">
        <v>1</v>
      </c>
      <c r="G129" s="33">
        <v>72.040000000000006</v>
      </c>
      <c r="H129" s="33">
        <f t="shared" si="64"/>
        <v>89</v>
      </c>
      <c r="I129" s="36">
        <f t="shared" si="65"/>
        <v>89</v>
      </c>
    </row>
    <row r="130" spans="1:9" ht="52.9" customHeight="1" x14ac:dyDescent="0.25">
      <c r="A130" s="70" t="s">
        <v>128</v>
      </c>
      <c r="B130" s="26" t="s">
        <v>163</v>
      </c>
      <c r="C130" s="31">
        <v>86909</v>
      </c>
      <c r="D130" s="55" t="s">
        <v>286</v>
      </c>
      <c r="E130" s="31" t="s">
        <v>85</v>
      </c>
      <c r="F130" s="32">
        <v>1</v>
      </c>
      <c r="G130" s="33">
        <v>131.07</v>
      </c>
      <c r="H130" s="33">
        <f t="shared" ref="H130:H131" si="66">ROUND(G130*(1+$G$8),2)</f>
        <v>161.91999999999999</v>
      </c>
      <c r="I130" s="36">
        <f t="shared" ref="I130:I131" si="67">ROUND(F130*H130,2)</f>
        <v>161.91999999999999</v>
      </c>
    </row>
    <row r="131" spans="1:9" ht="58.15" customHeight="1" x14ac:dyDescent="0.25">
      <c r="A131" s="70" t="s">
        <v>124</v>
      </c>
      <c r="B131" s="26" t="s">
        <v>163</v>
      </c>
      <c r="C131" s="31">
        <v>106779</v>
      </c>
      <c r="D131" s="55" t="s">
        <v>287</v>
      </c>
      <c r="E131" s="31" t="s">
        <v>85</v>
      </c>
      <c r="F131" s="32">
        <v>3</v>
      </c>
      <c r="G131" s="33">
        <v>148.75</v>
      </c>
      <c r="H131" s="33">
        <f t="shared" si="66"/>
        <v>183.77</v>
      </c>
      <c r="I131" s="36">
        <f t="shared" si="67"/>
        <v>551.30999999999995</v>
      </c>
    </row>
    <row r="132" spans="1:9" ht="39.6" customHeight="1" x14ac:dyDescent="0.25">
      <c r="A132" s="70" t="s">
        <v>129</v>
      </c>
      <c r="B132" s="26" t="s">
        <v>163</v>
      </c>
      <c r="C132" s="72">
        <v>95544</v>
      </c>
      <c r="D132" s="55" t="s">
        <v>288</v>
      </c>
      <c r="E132" s="31" t="s">
        <v>85</v>
      </c>
      <c r="F132" s="28">
        <v>3</v>
      </c>
      <c r="G132" s="29">
        <v>67.22</v>
      </c>
      <c r="H132" s="29">
        <f>ROUND(G132*(1+$G$8),2)</f>
        <v>83.04</v>
      </c>
      <c r="I132" s="36">
        <f t="shared" ref="I132" si="68">ROUND(F132*H132,2)</f>
        <v>249.12</v>
      </c>
    </row>
    <row r="133" spans="1:9" ht="37.15" customHeight="1" x14ac:dyDescent="0.25">
      <c r="A133" s="70" t="s">
        <v>130</v>
      </c>
      <c r="B133" s="26" t="s">
        <v>163</v>
      </c>
      <c r="C133" s="27">
        <v>95543</v>
      </c>
      <c r="D133" s="55" t="s">
        <v>289</v>
      </c>
      <c r="E133" s="31" t="s">
        <v>85</v>
      </c>
      <c r="F133" s="28">
        <v>2</v>
      </c>
      <c r="G133" s="29">
        <v>96.2</v>
      </c>
      <c r="H133" s="29">
        <f t="shared" ref="H133:H136" si="69">ROUND(G133*(1+$G$8),2)</f>
        <v>118.85</v>
      </c>
      <c r="I133" s="36">
        <f t="shared" ref="I133:I136" si="70">ROUND(F133*H133,2)</f>
        <v>237.7</v>
      </c>
    </row>
    <row r="134" spans="1:9" ht="43.9" customHeight="1" x14ac:dyDescent="0.25">
      <c r="A134" s="70" t="s">
        <v>131</v>
      </c>
      <c r="B134" s="26" t="s">
        <v>163</v>
      </c>
      <c r="C134" s="27">
        <v>100874</v>
      </c>
      <c r="D134" s="55" t="s">
        <v>290</v>
      </c>
      <c r="E134" s="31" t="s">
        <v>85</v>
      </c>
      <c r="F134" s="28">
        <v>1</v>
      </c>
      <c r="G134" s="29">
        <v>320.83999999999997</v>
      </c>
      <c r="H134" s="29">
        <f t="shared" si="69"/>
        <v>396.37</v>
      </c>
      <c r="I134" s="36">
        <f t="shared" ref="I134" si="71">ROUND(F134*H134,2)</f>
        <v>396.37</v>
      </c>
    </row>
    <row r="135" spans="1:9" ht="52.9" customHeight="1" x14ac:dyDescent="0.25">
      <c r="A135" s="70" t="s">
        <v>132</v>
      </c>
      <c r="B135" s="26" t="s">
        <v>163</v>
      </c>
      <c r="C135" s="31">
        <v>95547</v>
      </c>
      <c r="D135" s="55" t="s">
        <v>291</v>
      </c>
      <c r="E135" s="31" t="s">
        <v>85</v>
      </c>
      <c r="F135" s="32">
        <v>4</v>
      </c>
      <c r="G135" s="33">
        <v>75.36</v>
      </c>
      <c r="H135" s="29">
        <f t="shared" si="69"/>
        <v>93.1</v>
      </c>
      <c r="I135" s="36">
        <f t="shared" si="70"/>
        <v>372.4</v>
      </c>
    </row>
    <row r="136" spans="1:9" ht="36" customHeight="1" x14ac:dyDescent="0.25">
      <c r="A136" s="70" t="s">
        <v>292</v>
      </c>
      <c r="B136" s="26" t="s">
        <v>52</v>
      </c>
      <c r="C136" s="31" t="s">
        <v>95</v>
      </c>
      <c r="D136" s="55" t="s">
        <v>94</v>
      </c>
      <c r="E136" s="31" t="s">
        <v>85</v>
      </c>
      <c r="F136" s="32">
        <v>4</v>
      </c>
      <c r="G136" s="33">
        <v>106.52</v>
      </c>
      <c r="H136" s="29">
        <f t="shared" si="69"/>
        <v>131.59</v>
      </c>
      <c r="I136" s="36">
        <f t="shared" si="70"/>
        <v>526.36</v>
      </c>
    </row>
    <row r="137" spans="1:9" ht="49.15" customHeight="1" x14ac:dyDescent="0.25">
      <c r="A137" s="70" t="s">
        <v>293</v>
      </c>
      <c r="B137" s="26" t="s">
        <v>52</v>
      </c>
      <c r="C137" s="31" t="s">
        <v>166</v>
      </c>
      <c r="D137" s="55" t="s">
        <v>167</v>
      </c>
      <c r="E137" s="31" t="s">
        <v>168</v>
      </c>
      <c r="F137" s="32">
        <v>6</v>
      </c>
      <c r="G137" s="33">
        <v>230.56</v>
      </c>
      <c r="H137" s="29">
        <f t="shared" ref="H137" si="72">ROUND(G137*(1+$G$8),2)</f>
        <v>284.83</v>
      </c>
      <c r="I137" s="36">
        <f t="shared" ref="I137" si="73">ROUND(F137*H137,2)</f>
        <v>1708.98</v>
      </c>
    </row>
    <row r="138" spans="1:9" s="11" customFormat="1" ht="25.15" customHeight="1" x14ac:dyDescent="0.25">
      <c r="A138" s="92"/>
      <c r="B138" s="93"/>
      <c r="C138" s="93"/>
      <c r="D138" s="93"/>
      <c r="E138" s="93"/>
      <c r="F138" s="93"/>
      <c r="G138" s="94"/>
      <c r="H138" s="14" t="s">
        <v>3</v>
      </c>
      <c r="I138" s="23">
        <f>SUM(I122:I137)</f>
        <v>11213.4</v>
      </c>
    </row>
    <row r="139" spans="1:9" s="11" customFormat="1" ht="15.4" customHeight="1" x14ac:dyDescent="0.25">
      <c r="A139" s="92"/>
      <c r="B139" s="93"/>
      <c r="C139" s="93"/>
      <c r="D139" s="93"/>
      <c r="E139" s="93"/>
      <c r="F139" s="93"/>
      <c r="G139" s="93"/>
      <c r="H139" s="93"/>
      <c r="I139" s="110"/>
    </row>
    <row r="140" spans="1:9" ht="24.6" customHeight="1" x14ac:dyDescent="0.25">
      <c r="A140" s="21" t="s">
        <v>75</v>
      </c>
      <c r="B140" s="10"/>
      <c r="C140" s="12"/>
      <c r="D140" s="56" t="s">
        <v>84</v>
      </c>
      <c r="E140" s="95"/>
      <c r="F140" s="95"/>
      <c r="G140" s="95"/>
      <c r="H140" s="95"/>
      <c r="I140" s="96"/>
    </row>
    <row r="141" spans="1:9" ht="27" customHeight="1" x14ac:dyDescent="0.25">
      <c r="A141" s="25" t="s">
        <v>133</v>
      </c>
      <c r="B141" s="26" t="s">
        <v>163</v>
      </c>
      <c r="C141" s="27">
        <v>93358</v>
      </c>
      <c r="D141" s="54" t="s">
        <v>258</v>
      </c>
      <c r="E141" s="27" t="s">
        <v>40</v>
      </c>
      <c r="F141" s="28">
        <v>27.3</v>
      </c>
      <c r="G141" s="33">
        <v>127.29</v>
      </c>
      <c r="H141" s="33">
        <f>(ROUND(G141*(1+$G$8),2))</f>
        <v>157.25</v>
      </c>
      <c r="I141" s="36">
        <f>ROUND(F141*H141,2)</f>
        <v>4292.93</v>
      </c>
    </row>
    <row r="142" spans="1:9" ht="49.15" customHeight="1" x14ac:dyDescent="0.25">
      <c r="A142" s="25" t="s">
        <v>134</v>
      </c>
      <c r="B142" s="26" t="s">
        <v>163</v>
      </c>
      <c r="C142" s="27">
        <v>101174</v>
      </c>
      <c r="D142" s="54" t="s">
        <v>259</v>
      </c>
      <c r="E142" s="27" t="s">
        <v>168</v>
      </c>
      <c r="F142" s="28">
        <v>36</v>
      </c>
      <c r="G142" s="33">
        <v>100.83</v>
      </c>
      <c r="H142" s="33">
        <f>(ROUND(G142*(1+$G$8),2))</f>
        <v>124.57</v>
      </c>
      <c r="I142" s="36">
        <f>ROUND(F142*H142,2)</f>
        <v>4484.5200000000004</v>
      </c>
    </row>
    <row r="143" spans="1:9" ht="63" customHeight="1" x14ac:dyDescent="0.25">
      <c r="A143" s="25" t="s">
        <v>135</v>
      </c>
      <c r="B143" s="26" t="s">
        <v>163</v>
      </c>
      <c r="C143" s="27">
        <v>104108</v>
      </c>
      <c r="D143" s="53" t="s">
        <v>201</v>
      </c>
      <c r="E143" s="27" t="s">
        <v>2</v>
      </c>
      <c r="F143" s="28">
        <v>286</v>
      </c>
      <c r="G143" s="33">
        <v>12.2</v>
      </c>
      <c r="H143" s="33">
        <f t="shared" ref="H143:H144" si="74">ROUND(G143*(1+$G$8),2)</f>
        <v>15.07</v>
      </c>
      <c r="I143" s="36">
        <f t="shared" ref="I143:I144" si="75">ROUND(F143*H143,2)</f>
        <v>4310.0200000000004</v>
      </c>
    </row>
    <row r="144" spans="1:9" ht="66.75" customHeight="1" x14ac:dyDescent="0.25">
      <c r="A144" s="25" t="s">
        <v>136</v>
      </c>
      <c r="B144" s="26" t="s">
        <v>163</v>
      </c>
      <c r="C144" s="27">
        <v>104111</v>
      </c>
      <c r="D144" s="55" t="s">
        <v>202</v>
      </c>
      <c r="E144" s="27" t="s">
        <v>2</v>
      </c>
      <c r="F144" s="28">
        <v>98</v>
      </c>
      <c r="G144" s="33">
        <v>22.93</v>
      </c>
      <c r="H144" s="33">
        <f t="shared" si="74"/>
        <v>28.33</v>
      </c>
      <c r="I144" s="36">
        <f t="shared" si="75"/>
        <v>2776.34</v>
      </c>
    </row>
    <row r="145" spans="1:11" ht="52.5" customHeight="1" x14ac:dyDescent="0.25">
      <c r="A145" s="84" t="s">
        <v>137</v>
      </c>
      <c r="B145" s="85" t="s">
        <v>163</v>
      </c>
      <c r="C145" s="27">
        <v>96536</v>
      </c>
      <c r="D145" s="55" t="s">
        <v>204</v>
      </c>
      <c r="E145" s="27" t="s">
        <v>34</v>
      </c>
      <c r="F145" s="28">
        <v>27.3</v>
      </c>
      <c r="G145" s="33">
        <v>82.01</v>
      </c>
      <c r="H145" s="33">
        <f t="shared" ref="H145:H147" si="76">ROUND(G145*(1+$G$8),2)</f>
        <v>101.32</v>
      </c>
      <c r="I145" s="36">
        <f t="shared" ref="I145:I151" si="77">ROUND(F145*H145,2)</f>
        <v>2766.04</v>
      </c>
    </row>
    <row r="146" spans="1:11" ht="84" customHeight="1" x14ac:dyDescent="0.25">
      <c r="A146" s="84" t="s">
        <v>138</v>
      </c>
      <c r="B146" s="85" t="s">
        <v>163</v>
      </c>
      <c r="C146" s="27">
        <v>92419</v>
      </c>
      <c r="D146" s="54" t="s">
        <v>210</v>
      </c>
      <c r="E146" s="27" t="s">
        <v>34</v>
      </c>
      <c r="F146" s="28">
        <v>13.5</v>
      </c>
      <c r="G146" s="33">
        <v>101.34</v>
      </c>
      <c r="H146" s="33">
        <f t="shared" si="76"/>
        <v>125.2</v>
      </c>
      <c r="I146" s="36">
        <f t="shared" si="77"/>
        <v>1690.2</v>
      </c>
    </row>
    <row r="147" spans="1:11" ht="67.900000000000006" customHeight="1" x14ac:dyDescent="0.25">
      <c r="A147" s="25" t="s">
        <v>139</v>
      </c>
      <c r="B147" s="26" t="s">
        <v>163</v>
      </c>
      <c r="C147" s="27">
        <v>103674</v>
      </c>
      <c r="D147" s="54" t="s">
        <v>211</v>
      </c>
      <c r="E147" s="27" t="s">
        <v>40</v>
      </c>
      <c r="F147" s="28">
        <v>7.3</v>
      </c>
      <c r="G147" s="33">
        <v>667.7</v>
      </c>
      <c r="H147" s="33">
        <f t="shared" si="76"/>
        <v>824.88</v>
      </c>
      <c r="I147" s="36">
        <f t="shared" si="77"/>
        <v>6021.62</v>
      </c>
    </row>
    <row r="148" spans="1:11" ht="55.15" customHeight="1" x14ac:dyDescent="0.25">
      <c r="A148" s="25" t="s">
        <v>140</v>
      </c>
      <c r="B148" s="26" t="s">
        <v>163</v>
      </c>
      <c r="C148" s="27">
        <v>98546</v>
      </c>
      <c r="D148" s="51" t="s">
        <v>260</v>
      </c>
      <c r="E148" s="27" t="s">
        <v>34</v>
      </c>
      <c r="F148" s="28">
        <v>37.56</v>
      </c>
      <c r="G148" s="33">
        <v>137.80000000000001</v>
      </c>
      <c r="H148" s="33">
        <f>ROUND(G148*(1+$G$8),2)</f>
        <v>170.24</v>
      </c>
      <c r="I148" s="36">
        <f t="shared" si="77"/>
        <v>6394.21</v>
      </c>
    </row>
    <row r="149" spans="1:11" ht="118.5" customHeight="1" x14ac:dyDescent="0.25">
      <c r="A149" s="25" t="s">
        <v>141</v>
      </c>
      <c r="B149" s="26" t="s">
        <v>163</v>
      </c>
      <c r="C149" s="27">
        <v>103354</v>
      </c>
      <c r="D149" s="54" t="s">
        <v>214</v>
      </c>
      <c r="E149" s="27" t="s">
        <v>34</v>
      </c>
      <c r="F149" s="28">
        <v>19.2</v>
      </c>
      <c r="G149" s="33">
        <v>108.64</v>
      </c>
      <c r="H149" s="33">
        <f t="shared" ref="H149:H150" si="78">ROUND(G149*(1+$G$8),2)</f>
        <v>134.21</v>
      </c>
      <c r="I149" s="36">
        <f t="shared" si="77"/>
        <v>2576.83</v>
      </c>
      <c r="J149" s="82"/>
      <c r="K149" s="79"/>
    </row>
    <row r="150" spans="1:11" ht="78.599999999999994" customHeight="1" x14ac:dyDescent="0.25">
      <c r="A150" s="25" t="s">
        <v>142</v>
      </c>
      <c r="B150" s="26" t="s">
        <v>163</v>
      </c>
      <c r="C150" s="27">
        <v>87894</v>
      </c>
      <c r="D150" s="51" t="s">
        <v>261</v>
      </c>
      <c r="E150" s="27" t="s">
        <v>34</v>
      </c>
      <c r="F150" s="28">
        <v>75.12</v>
      </c>
      <c r="G150" s="33">
        <v>8.69</v>
      </c>
      <c r="H150" s="33">
        <f t="shared" si="78"/>
        <v>10.74</v>
      </c>
      <c r="I150" s="36">
        <f t="shared" si="77"/>
        <v>806.79</v>
      </c>
      <c r="J150" s="82"/>
      <c r="K150" s="83"/>
    </row>
    <row r="151" spans="1:11" ht="82.15" customHeight="1" x14ac:dyDescent="0.25">
      <c r="A151" s="25" t="s">
        <v>143</v>
      </c>
      <c r="B151" s="26" t="s">
        <v>163</v>
      </c>
      <c r="C151" s="27">
        <v>87529</v>
      </c>
      <c r="D151" s="51" t="s">
        <v>262</v>
      </c>
      <c r="E151" s="27" t="s">
        <v>34</v>
      </c>
      <c r="F151" s="28">
        <v>75.12</v>
      </c>
      <c r="G151" s="33">
        <v>43.63</v>
      </c>
      <c r="H151" s="33">
        <f>(ROUND(G151*(1+$G$8),2))</f>
        <v>53.9</v>
      </c>
      <c r="I151" s="36">
        <f t="shared" si="77"/>
        <v>4048.97</v>
      </c>
    </row>
    <row r="152" spans="1:11" ht="39.6" customHeight="1" x14ac:dyDescent="0.25">
      <c r="A152" s="25" t="s">
        <v>144</v>
      </c>
      <c r="B152" s="26" t="s">
        <v>52</v>
      </c>
      <c r="C152" s="27" t="s">
        <v>86</v>
      </c>
      <c r="D152" s="51" t="s">
        <v>87</v>
      </c>
      <c r="E152" s="27" t="s">
        <v>39</v>
      </c>
      <c r="F152" s="28">
        <v>70</v>
      </c>
      <c r="G152" s="33">
        <v>57.26</v>
      </c>
      <c r="H152" s="33">
        <f>(ROUND(G152*(1+$G$8),2))</f>
        <v>70.739999999999995</v>
      </c>
      <c r="I152" s="36">
        <f t="shared" ref="I152" si="79">ROUND(F152*H152,2)</f>
        <v>4951.8</v>
      </c>
    </row>
    <row r="153" spans="1:11" ht="69.599999999999994" customHeight="1" x14ac:dyDescent="0.25">
      <c r="A153" s="25" t="s">
        <v>145</v>
      </c>
      <c r="B153" s="26" t="s">
        <v>163</v>
      </c>
      <c r="C153" s="27">
        <v>87265</v>
      </c>
      <c r="D153" s="52" t="s">
        <v>263</v>
      </c>
      <c r="E153" s="27" t="s">
        <v>34</v>
      </c>
      <c r="F153" s="28">
        <v>37.56</v>
      </c>
      <c r="G153" s="33">
        <v>66.28</v>
      </c>
      <c r="H153" s="33">
        <f t="shared" ref="H153" si="80">ROUND(G153*(1+$G$8),2)</f>
        <v>81.88</v>
      </c>
      <c r="I153" s="36">
        <f t="shared" ref="I153" si="81">ROUND(F153*H153,2)</f>
        <v>3075.41</v>
      </c>
    </row>
    <row r="154" spans="1:11" ht="42.6" customHeight="1" x14ac:dyDescent="0.25">
      <c r="A154" s="25" t="s">
        <v>165</v>
      </c>
      <c r="B154" s="26" t="s">
        <v>52</v>
      </c>
      <c r="C154" s="27" t="s">
        <v>150</v>
      </c>
      <c r="D154" s="55" t="s">
        <v>151</v>
      </c>
      <c r="E154" s="27" t="s">
        <v>39</v>
      </c>
      <c r="F154" s="28">
        <v>4</v>
      </c>
      <c r="G154" s="33">
        <v>606.98</v>
      </c>
      <c r="H154" s="33">
        <f t="shared" ref="H154:H156" si="82">ROUND(G154*(1+$G$8),2)</f>
        <v>749.86</v>
      </c>
      <c r="I154" s="36">
        <f t="shared" ref="I154:I156" si="83">ROUND(F154*H154,2)</f>
        <v>2999.44</v>
      </c>
    </row>
    <row r="155" spans="1:11" ht="45" x14ac:dyDescent="0.25">
      <c r="A155" s="25" t="s">
        <v>186</v>
      </c>
      <c r="B155" s="26" t="s">
        <v>52</v>
      </c>
      <c r="C155" s="31" t="s">
        <v>172</v>
      </c>
      <c r="D155" s="55" t="s">
        <v>173</v>
      </c>
      <c r="E155" s="31" t="s">
        <v>174</v>
      </c>
      <c r="F155" s="32">
        <v>1</v>
      </c>
      <c r="G155" s="33">
        <v>2434.1</v>
      </c>
      <c r="H155" s="33">
        <f t="shared" si="82"/>
        <v>3007.09</v>
      </c>
      <c r="I155" s="33">
        <f t="shared" si="83"/>
        <v>3007.09</v>
      </c>
      <c r="J155" s="86"/>
      <c r="K155" s="87"/>
    </row>
    <row r="156" spans="1:11" ht="59.45" customHeight="1" x14ac:dyDescent="0.25">
      <c r="A156" s="25" t="s">
        <v>187</v>
      </c>
      <c r="B156" s="26" t="s">
        <v>52</v>
      </c>
      <c r="C156" s="31" t="s">
        <v>175</v>
      </c>
      <c r="D156" s="55" t="s">
        <v>176</v>
      </c>
      <c r="E156" s="31" t="s">
        <v>174</v>
      </c>
      <c r="F156" s="32">
        <v>1</v>
      </c>
      <c r="G156" s="33">
        <v>4107.47</v>
      </c>
      <c r="H156" s="33">
        <f t="shared" si="82"/>
        <v>5074.37</v>
      </c>
      <c r="I156" s="33">
        <f t="shared" si="83"/>
        <v>5074.37</v>
      </c>
      <c r="J156" s="87"/>
      <c r="K156" s="88"/>
    </row>
    <row r="157" spans="1:11" s="11" customFormat="1" ht="29.45" customHeight="1" x14ac:dyDescent="0.25">
      <c r="A157" s="92"/>
      <c r="B157" s="93"/>
      <c r="C157" s="93"/>
      <c r="D157" s="93"/>
      <c r="E157" s="93"/>
      <c r="F157" s="93"/>
      <c r="G157" s="94"/>
      <c r="H157" s="14" t="s">
        <v>3</v>
      </c>
      <c r="I157" s="23">
        <f>SUM(I141:I156)</f>
        <v>59276.580000000009</v>
      </c>
      <c r="J157" s="81"/>
    </row>
    <row r="158" spans="1:11" s="11" customFormat="1" ht="28.9" customHeight="1" x14ac:dyDescent="0.25">
      <c r="A158" s="92"/>
      <c r="B158" s="93"/>
      <c r="C158" s="93"/>
      <c r="D158" s="93"/>
      <c r="E158" s="93"/>
      <c r="F158" s="93"/>
      <c r="G158" s="93"/>
      <c r="H158" s="93"/>
      <c r="I158" s="110"/>
    </row>
    <row r="159" spans="1:11" ht="25.9" customHeight="1" x14ac:dyDescent="0.25">
      <c r="A159" s="21" t="s">
        <v>76</v>
      </c>
      <c r="B159" s="10"/>
      <c r="C159" s="12"/>
      <c r="D159" s="56" t="s">
        <v>19</v>
      </c>
      <c r="E159" s="95"/>
      <c r="F159" s="95"/>
      <c r="G159" s="95"/>
      <c r="H159" s="95"/>
      <c r="I159" s="96"/>
    </row>
    <row r="160" spans="1:11" ht="51" customHeight="1" x14ac:dyDescent="0.25">
      <c r="A160" s="25" t="s">
        <v>117</v>
      </c>
      <c r="B160" s="26" t="s">
        <v>163</v>
      </c>
      <c r="C160" s="27">
        <v>88495</v>
      </c>
      <c r="D160" s="51" t="s">
        <v>207</v>
      </c>
      <c r="E160" s="27" t="s">
        <v>34</v>
      </c>
      <c r="F160" s="28">
        <v>359.67</v>
      </c>
      <c r="G160" s="33">
        <v>15.09</v>
      </c>
      <c r="H160" s="33">
        <f>ROUND(G160*(1+$G$8),2)</f>
        <v>18.64</v>
      </c>
      <c r="I160" s="36">
        <f>ROUND(F160*H160,2)</f>
        <v>6704.25</v>
      </c>
    </row>
    <row r="161" spans="1:10" ht="45.6" customHeight="1" x14ac:dyDescent="0.25">
      <c r="A161" s="25" t="s">
        <v>118</v>
      </c>
      <c r="B161" s="26" t="s">
        <v>52</v>
      </c>
      <c r="C161" s="27" t="s">
        <v>308</v>
      </c>
      <c r="D161" s="51" t="s">
        <v>307</v>
      </c>
      <c r="E161" s="27" t="s">
        <v>34</v>
      </c>
      <c r="F161" s="28">
        <v>763.98</v>
      </c>
      <c r="G161" s="33">
        <v>38.17</v>
      </c>
      <c r="H161" s="33">
        <f>ROUND(G161*(1+$G$8),2)</f>
        <v>47.16</v>
      </c>
      <c r="I161" s="36">
        <f>ROUND(F161*H161,2)</f>
        <v>36029.300000000003</v>
      </c>
    </row>
    <row r="162" spans="1:10" s="11" customFormat="1" ht="25.9" customHeight="1" x14ac:dyDescent="0.25">
      <c r="A162" s="105"/>
      <c r="B162" s="106"/>
      <c r="C162" s="106"/>
      <c r="D162" s="106"/>
      <c r="E162" s="106"/>
      <c r="F162" s="106"/>
      <c r="G162" s="106"/>
      <c r="H162" s="13" t="s">
        <v>3</v>
      </c>
      <c r="I162" s="22">
        <f>SUM(I160:I161)</f>
        <v>42733.55</v>
      </c>
    </row>
    <row r="163" spans="1:10" s="11" customFormat="1" ht="15.4" customHeight="1" x14ac:dyDescent="0.25">
      <c r="A163" s="105"/>
      <c r="B163" s="106"/>
      <c r="C163" s="106"/>
      <c r="D163" s="106"/>
      <c r="E163" s="106"/>
      <c r="F163" s="106"/>
      <c r="G163" s="106"/>
      <c r="H163" s="106"/>
      <c r="I163" s="107"/>
    </row>
    <row r="164" spans="1:10" s="11" customFormat="1" ht="22.5" customHeight="1" x14ac:dyDescent="0.25">
      <c r="A164" s="21" t="s">
        <v>82</v>
      </c>
      <c r="B164" s="10"/>
      <c r="C164" s="12"/>
      <c r="D164" s="56" t="s">
        <v>171</v>
      </c>
      <c r="E164" s="95"/>
      <c r="F164" s="95"/>
      <c r="G164" s="95"/>
      <c r="H164" s="95"/>
      <c r="I164" s="96"/>
    </row>
    <row r="165" spans="1:10" ht="63.75" customHeight="1" x14ac:dyDescent="0.25">
      <c r="A165" s="25" t="s">
        <v>99</v>
      </c>
      <c r="B165" s="26" t="s">
        <v>163</v>
      </c>
      <c r="C165" s="27">
        <v>94993</v>
      </c>
      <c r="D165" s="63" t="s">
        <v>225</v>
      </c>
      <c r="E165" s="27" t="s">
        <v>34</v>
      </c>
      <c r="F165" s="28">
        <v>91.2</v>
      </c>
      <c r="G165" s="29">
        <v>73.3</v>
      </c>
      <c r="H165" s="29">
        <f>ROUND(G165*(1+$G$8),2)</f>
        <v>90.55</v>
      </c>
      <c r="I165" s="30">
        <f>ROUND(F165*H165,2)</f>
        <v>8258.16</v>
      </c>
    </row>
    <row r="166" spans="1:10" ht="21.75" customHeight="1" x14ac:dyDescent="0.25">
      <c r="A166" s="97"/>
      <c r="B166" s="98"/>
      <c r="C166" s="98"/>
      <c r="D166" s="98"/>
      <c r="E166" s="98"/>
      <c r="F166" s="98"/>
      <c r="G166" s="99"/>
      <c r="H166" s="35" t="s">
        <v>3</v>
      </c>
      <c r="I166" s="34">
        <f>SUM(I165:I165)</f>
        <v>8258.16</v>
      </c>
    </row>
    <row r="167" spans="1:10" ht="15" customHeight="1" thickBot="1" x14ac:dyDescent="0.3">
      <c r="A167" s="100"/>
      <c r="B167" s="101"/>
      <c r="C167" s="101"/>
      <c r="D167" s="101"/>
      <c r="E167" s="101"/>
      <c r="F167" s="101"/>
      <c r="G167" s="101"/>
      <c r="H167" s="101"/>
      <c r="I167" s="102"/>
    </row>
    <row r="168" spans="1:10" ht="18.75" customHeight="1" x14ac:dyDescent="0.25">
      <c r="A168" s="21" t="s">
        <v>83</v>
      </c>
      <c r="B168" s="10"/>
      <c r="C168" s="12"/>
      <c r="D168" s="56" t="s">
        <v>162</v>
      </c>
      <c r="E168" s="95"/>
      <c r="F168" s="95"/>
      <c r="G168" s="95"/>
      <c r="H168" s="95"/>
      <c r="I168" s="96"/>
    </row>
    <row r="169" spans="1:10" ht="57" customHeight="1" x14ac:dyDescent="0.25">
      <c r="A169" s="25" t="s">
        <v>146</v>
      </c>
      <c r="B169" s="26" t="s">
        <v>163</v>
      </c>
      <c r="C169" s="27">
        <v>99810</v>
      </c>
      <c r="D169" s="53" t="s">
        <v>227</v>
      </c>
      <c r="E169" s="27" t="s">
        <v>34</v>
      </c>
      <c r="F169" s="28">
        <v>180.98</v>
      </c>
      <c r="G169" s="33">
        <v>9</v>
      </c>
      <c r="H169" s="33">
        <f>ROUND(G169*(1+$G$8),2)</f>
        <v>11.12</v>
      </c>
      <c r="I169" s="36">
        <f>ROUND(F169*H169,2)</f>
        <v>2012.5</v>
      </c>
    </row>
    <row r="170" spans="1:10" s="11" customFormat="1" ht="21" customHeight="1" x14ac:dyDescent="0.25">
      <c r="A170" s="105"/>
      <c r="B170" s="106"/>
      <c r="C170" s="106"/>
      <c r="D170" s="106"/>
      <c r="E170" s="106"/>
      <c r="F170" s="106"/>
      <c r="G170" s="106"/>
      <c r="H170" s="13" t="s">
        <v>3</v>
      </c>
      <c r="I170" s="22">
        <f>I169</f>
        <v>2012.5</v>
      </c>
    </row>
    <row r="171" spans="1:10" ht="15" customHeight="1" thickBot="1" x14ac:dyDescent="0.3">
      <c r="A171" s="126"/>
      <c r="B171" s="127"/>
      <c r="C171" s="127"/>
      <c r="D171" s="127"/>
      <c r="E171" s="127"/>
      <c r="F171" s="101"/>
      <c r="G171" s="101"/>
      <c r="H171" s="101"/>
      <c r="I171" s="102"/>
    </row>
    <row r="172" spans="1:10" ht="33.6" customHeight="1" thickBot="1" x14ac:dyDescent="0.3">
      <c r="A172" s="103"/>
      <c r="B172" s="103"/>
      <c r="C172" s="103"/>
      <c r="D172" s="103"/>
      <c r="E172" s="103"/>
      <c r="F172" s="89" t="s">
        <v>4</v>
      </c>
      <c r="G172" s="90"/>
      <c r="H172" s="91"/>
      <c r="I172" s="47">
        <f>I170+I166+I162+I157+I138+I119+I98+I76+I67+I58+I49+I41+I30+I20</f>
        <v>727248.63</v>
      </c>
      <c r="J172" s="6"/>
    </row>
    <row r="173" spans="1:10" x14ac:dyDescent="0.25">
      <c r="A173" s="2"/>
      <c r="B173" s="2"/>
      <c r="C173" s="2"/>
      <c r="E173" s="2"/>
      <c r="F173" s="3"/>
      <c r="G173" s="4"/>
      <c r="H173" s="4"/>
      <c r="I173" s="4"/>
    </row>
    <row r="174" spans="1:10" x14ac:dyDescent="0.25">
      <c r="A174" s="2"/>
      <c r="B174" s="2"/>
      <c r="C174" s="2"/>
      <c r="E174" s="2"/>
      <c r="F174" s="3"/>
      <c r="G174" s="4"/>
      <c r="H174" s="4"/>
      <c r="I174" s="4"/>
    </row>
    <row r="175" spans="1:10" x14ac:dyDescent="0.25">
      <c r="A175" s="2"/>
      <c r="B175" s="2"/>
      <c r="C175" s="2"/>
      <c r="E175" s="2"/>
      <c r="F175" s="3"/>
      <c r="G175" s="4"/>
      <c r="H175" s="4"/>
      <c r="I175" s="4"/>
    </row>
    <row r="176" spans="1:10" x14ac:dyDescent="0.25">
      <c r="A176" s="2"/>
      <c r="B176" s="2"/>
      <c r="C176" s="2"/>
      <c r="E176" s="2"/>
      <c r="F176" s="3"/>
      <c r="G176" s="4"/>
      <c r="H176" s="4"/>
      <c r="I176" s="4"/>
    </row>
    <row r="177" spans="1:9" x14ac:dyDescent="0.25">
      <c r="A177" s="2"/>
      <c r="B177" s="2"/>
      <c r="C177" s="2"/>
      <c r="E177" s="2"/>
      <c r="F177" s="3"/>
      <c r="G177" s="4"/>
      <c r="H177" s="4"/>
      <c r="I177" s="4"/>
    </row>
    <row r="178" spans="1:9" x14ac:dyDescent="0.25">
      <c r="A178" s="2"/>
      <c r="B178" s="2"/>
      <c r="C178" s="2"/>
      <c r="E178" s="2"/>
      <c r="F178" s="3"/>
      <c r="G178" s="4"/>
      <c r="H178" s="4"/>
      <c r="I178" s="4"/>
    </row>
    <row r="179" spans="1:9" x14ac:dyDescent="0.25">
      <c r="A179" s="2"/>
      <c r="B179" s="2"/>
      <c r="C179" s="2"/>
      <c r="E179" s="2"/>
      <c r="F179" s="3"/>
      <c r="G179" s="4"/>
      <c r="H179" s="4"/>
      <c r="I179" s="4"/>
    </row>
    <row r="180" spans="1:9" x14ac:dyDescent="0.25">
      <c r="A180" s="2"/>
      <c r="B180" s="2"/>
      <c r="C180" s="2"/>
      <c r="E180" s="2"/>
      <c r="F180" s="3"/>
      <c r="G180" s="4"/>
      <c r="H180" s="4"/>
      <c r="I180" s="4"/>
    </row>
    <row r="181" spans="1:9" ht="13.15" customHeight="1" x14ac:dyDescent="0.25">
      <c r="A181" s="2"/>
      <c r="B181" s="2"/>
      <c r="C181" s="2"/>
      <c r="E181" s="2"/>
      <c r="F181" s="3"/>
      <c r="G181" s="4"/>
      <c r="H181" s="4"/>
      <c r="I181" s="4"/>
    </row>
    <row r="182" spans="1:9" ht="28.9" customHeight="1" x14ac:dyDescent="0.25">
      <c r="A182" s="2"/>
      <c r="B182" s="2"/>
      <c r="C182" s="2"/>
      <c r="D182" s="125" t="s">
        <v>309</v>
      </c>
      <c r="E182" s="125"/>
      <c r="F182" s="125"/>
      <c r="G182" s="4"/>
      <c r="H182" s="4"/>
      <c r="I182" s="4"/>
    </row>
    <row r="183" spans="1:9" ht="13.15" customHeight="1" x14ac:dyDescent="0.25">
      <c r="A183" s="2"/>
      <c r="B183" s="2"/>
      <c r="C183" s="2"/>
      <c r="E183" s="2"/>
      <c r="F183" s="3"/>
      <c r="G183" s="4"/>
      <c r="H183" s="4"/>
      <c r="I183" s="4"/>
    </row>
    <row r="184" spans="1:9" x14ac:dyDescent="0.25">
      <c r="A184" s="2"/>
      <c r="B184" s="2"/>
      <c r="C184" s="2"/>
      <c r="E184" s="2"/>
      <c r="F184" s="3"/>
      <c r="G184" s="4"/>
      <c r="H184" s="4"/>
      <c r="I184" s="4"/>
    </row>
    <row r="185" spans="1:9" x14ac:dyDescent="0.25">
      <c r="A185" s="2"/>
      <c r="B185" s="2"/>
      <c r="C185" s="2"/>
      <c r="E185" s="2"/>
      <c r="F185" s="3"/>
      <c r="G185" s="4"/>
      <c r="H185" s="4"/>
      <c r="I185" s="4"/>
    </row>
    <row r="186" spans="1:9" x14ac:dyDescent="0.25">
      <c r="A186" s="2"/>
      <c r="B186" s="2"/>
      <c r="C186" s="2"/>
      <c r="E186" s="2"/>
      <c r="F186" s="3"/>
      <c r="G186" s="4"/>
      <c r="H186" s="4"/>
      <c r="I186" s="4"/>
    </row>
    <row r="187" spans="1:9" x14ac:dyDescent="0.25">
      <c r="A187" s="2"/>
      <c r="B187" s="2"/>
      <c r="C187" s="2"/>
      <c r="E187" s="2"/>
      <c r="F187" s="3"/>
      <c r="G187" s="4"/>
      <c r="H187" s="4"/>
      <c r="I187" s="4"/>
    </row>
    <row r="188" spans="1:9" x14ac:dyDescent="0.25">
      <c r="A188" s="2"/>
      <c r="B188" s="2"/>
      <c r="C188" s="2"/>
      <c r="E188" s="2"/>
      <c r="F188" s="3"/>
      <c r="G188" s="4"/>
      <c r="H188" s="4"/>
      <c r="I188" s="4"/>
    </row>
    <row r="189" spans="1:9" x14ac:dyDescent="0.25">
      <c r="A189" s="2"/>
      <c r="B189" s="2"/>
      <c r="C189" s="2"/>
      <c r="E189" s="2"/>
      <c r="F189" s="3"/>
      <c r="G189" s="4"/>
      <c r="H189" s="4"/>
      <c r="I189" s="4"/>
    </row>
    <row r="190" spans="1:9" x14ac:dyDescent="0.25">
      <c r="A190" s="2"/>
      <c r="B190" s="2"/>
      <c r="C190" s="2"/>
      <c r="E190" s="2"/>
      <c r="F190" s="3"/>
      <c r="G190" s="4"/>
      <c r="H190" s="4"/>
      <c r="I190" s="4"/>
    </row>
    <row r="191" spans="1:9" x14ac:dyDescent="0.25">
      <c r="A191" s="2"/>
      <c r="B191" s="2"/>
      <c r="C191" s="2"/>
      <c r="E191" s="2"/>
      <c r="F191" s="3"/>
      <c r="G191" s="4"/>
      <c r="H191" s="4"/>
      <c r="I191" s="4"/>
    </row>
    <row r="192" spans="1:9" x14ac:dyDescent="0.25">
      <c r="A192" s="2"/>
      <c r="B192" s="2"/>
      <c r="C192" s="2"/>
      <c r="E192" s="2"/>
      <c r="F192" s="3"/>
      <c r="G192" s="4"/>
      <c r="H192" s="4"/>
      <c r="I192" s="4"/>
    </row>
    <row r="193" spans="1:10" x14ac:dyDescent="0.25">
      <c r="A193" s="2"/>
      <c r="B193" s="2"/>
      <c r="C193" s="2"/>
      <c r="E193" s="2"/>
      <c r="F193" s="3"/>
      <c r="G193" s="4"/>
      <c r="H193" s="4"/>
      <c r="I193" s="4"/>
    </row>
    <row r="194" spans="1:10" ht="25.15" customHeight="1" x14ac:dyDescent="0.25">
      <c r="A194" s="9"/>
      <c r="B194" s="9"/>
      <c r="C194" s="9"/>
      <c r="D194" s="49" t="s">
        <v>196</v>
      </c>
      <c r="E194" s="9"/>
      <c r="F194" s="9"/>
      <c r="G194" s="9"/>
      <c r="H194" s="9"/>
      <c r="I194" s="9"/>
    </row>
    <row r="195" spans="1:10" ht="18" x14ac:dyDescent="0.25">
      <c r="A195" s="7"/>
      <c r="B195" s="7"/>
      <c r="C195" s="7"/>
      <c r="D195" s="48" t="s">
        <v>170</v>
      </c>
      <c r="E195" s="7"/>
      <c r="F195" s="7"/>
      <c r="G195" s="7"/>
      <c r="H195" s="7"/>
      <c r="I195" s="7"/>
    </row>
    <row r="196" spans="1:10" ht="18" x14ac:dyDescent="0.25">
      <c r="A196" s="7"/>
      <c r="B196" s="7"/>
      <c r="D196" s="48" t="s">
        <v>189</v>
      </c>
      <c r="E196" s="7"/>
      <c r="F196" s="7"/>
      <c r="G196" s="7"/>
      <c r="H196" s="7"/>
      <c r="I196" s="7"/>
    </row>
    <row r="197" spans="1:10" ht="18" x14ac:dyDescent="0.25">
      <c r="A197" s="7"/>
      <c r="B197" s="7"/>
      <c r="D197" s="48" t="s">
        <v>188</v>
      </c>
      <c r="E197" s="7"/>
      <c r="F197" s="7"/>
      <c r="G197" s="7"/>
      <c r="H197" s="7"/>
      <c r="I197" s="7"/>
    </row>
    <row r="198" spans="1:10" ht="18" x14ac:dyDescent="0.25">
      <c r="A198" s="9"/>
      <c r="B198" s="9"/>
      <c r="C198" s="9"/>
      <c r="D198" s="48" t="s">
        <v>197</v>
      </c>
      <c r="E198" s="9"/>
      <c r="F198" s="9"/>
      <c r="G198" s="9"/>
      <c r="H198" s="9"/>
      <c r="I198" s="9"/>
    </row>
    <row r="199" spans="1:10" ht="18.75" x14ac:dyDescent="0.25">
      <c r="D199" s="38"/>
    </row>
    <row r="200" spans="1:10" ht="18.75" x14ac:dyDescent="0.25">
      <c r="D200" s="38"/>
    </row>
    <row r="201" spans="1:10" ht="18.75" x14ac:dyDescent="0.25">
      <c r="D201" s="38"/>
      <c r="G201" s="16"/>
      <c r="J201" s="17"/>
    </row>
    <row r="202" spans="1:10" ht="18.75" x14ac:dyDescent="0.25">
      <c r="D202" s="38"/>
      <c r="E202" s="17"/>
      <c r="J202" s="17"/>
    </row>
    <row r="203" spans="1:10" ht="18.75" x14ac:dyDescent="0.25">
      <c r="D203" s="38"/>
      <c r="J203" s="17"/>
    </row>
    <row r="204" spans="1:10" ht="18" x14ac:dyDescent="0.25">
      <c r="D204" s="39"/>
    </row>
    <row r="205" spans="1:10" ht="18.75" x14ac:dyDescent="0.25">
      <c r="D205" s="38"/>
    </row>
    <row r="206" spans="1:10" ht="18.75" x14ac:dyDescent="0.25">
      <c r="D206" s="38"/>
    </row>
    <row r="207" spans="1:10" ht="18.75" x14ac:dyDescent="0.25">
      <c r="D207" s="38"/>
    </row>
    <row r="208" spans="1:10" ht="18.75" x14ac:dyDescent="0.25">
      <c r="D208" s="40"/>
    </row>
    <row r="209" spans="4:4" ht="18" x14ac:dyDescent="0.25">
      <c r="D209" s="41"/>
    </row>
    <row r="210" spans="4:4" ht="18" x14ac:dyDescent="0.25">
      <c r="D210" s="41"/>
    </row>
  </sheetData>
  <mergeCells count="56">
    <mergeCell ref="D182:F182"/>
    <mergeCell ref="A158:I158"/>
    <mergeCell ref="A99:I99"/>
    <mergeCell ref="A138:G138"/>
    <mergeCell ref="E22:I22"/>
    <mergeCell ref="E51:I51"/>
    <mergeCell ref="E32:I32"/>
    <mergeCell ref="A77:I77"/>
    <mergeCell ref="A120:I120"/>
    <mergeCell ref="A68:I68"/>
    <mergeCell ref="A67:G67"/>
    <mergeCell ref="A59:I59"/>
    <mergeCell ref="A98:G98"/>
    <mergeCell ref="E121:I121"/>
    <mergeCell ref="A171:I171"/>
    <mergeCell ref="A170:G170"/>
    <mergeCell ref="A1:A5"/>
    <mergeCell ref="A9:I9"/>
    <mergeCell ref="A10:I10"/>
    <mergeCell ref="E43:I43"/>
    <mergeCell ref="E69:I69"/>
    <mergeCell ref="A21:I21"/>
    <mergeCell ref="A20:G20"/>
    <mergeCell ref="A58:G58"/>
    <mergeCell ref="A50:I50"/>
    <mergeCell ref="A49:G49"/>
    <mergeCell ref="A42:I42"/>
    <mergeCell ref="E14:I14"/>
    <mergeCell ref="E60:I60"/>
    <mergeCell ref="B1:I5"/>
    <mergeCell ref="G8:I8"/>
    <mergeCell ref="A11:I11"/>
    <mergeCell ref="B6:E6"/>
    <mergeCell ref="E140:I140"/>
    <mergeCell ref="A163:I163"/>
    <mergeCell ref="A162:G162"/>
    <mergeCell ref="G6:H6"/>
    <mergeCell ref="G7:H7"/>
    <mergeCell ref="A139:I139"/>
    <mergeCell ref="B7:E7"/>
    <mergeCell ref="B8:E8"/>
    <mergeCell ref="A119:G119"/>
    <mergeCell ref="E78:I78"/>
    <mergeCell ref="E100:I100"/>
    <mergeCell ref="A31:I31"/>
    <mergeCell ref="A30:G30"/>
    <mergeCell ref="A41:G41"/>
    <mergeCell ref="A76:G76"/>
    <mergeCell ref="F172:H172"/>
    <mergeCell ref="A157:G157"/>
    <mergeCell ref="E168:I168"/>
    <mergeCell ref="E159:I159"/>
    <mergeCell ref="A166:G166"/>
    <mergeCell ref="A167:I167"/>
    <mergeCell ref="E164:I164"/>
    <mergeCell ref="A172:E172"/>
  </mergeCells>
  <phoneticPr fontId="7" type="noConversion"/>
  <conditionalFormatting sqref="A62:A68 J67:XFD75 B70:B75 A70:A77 E73:I75 J106:XFD140 A121:D131 D132 B132:B135 F132:G137 H132:I138 A132:A139 C133:D135 B136:D137 A160:A163 A169:A171 J171:XFD1048576 A173:C193 E183:I193">
    <cfRule type="cellIs" dxfId="54" priority="272" operator="equal">
      <formula>"""informar dados"""</formula>
    </cfRule>
  </conditionalFormatting>
  <conditionalFormatting sqref="A6:B6 F6 A8">
    <cfRule type="cellIs" dxfId="53" priority="1033" operator="equal">
      <formula>"""informar dados"""</formula>
    </cfRule>
  </conditionalFormatting>
  <conditionalFormatting sqref="A194:B194">
    <cfRule type="cellIs" dxfId="52" priority="1024" operator="equal">
      <formula>"""informar dados"""</formula>
    </cfRule>
  </conditionalFormatting>
  <conditionalFormatting sqref="A196:B198">
    <cfRule type="cellIs" dxfId="51" priority="1022" operator="equal">
      <formula>"""informar dados"""</formula>
    </cfRule>
  </conditionalFormatting>
  <conditionalFormatting sqref="A33:C33 B34:C36 A34:A42 B37:B40">
    <cfRule type="cellIs" dxfId="50" priority="28" operator="equal">
      <formula>"""informar dados"""</formula>
    </cfRule>
  </conditionalFormatting>
  <conditionalFormatting sqref="A22:D22">
    <cfRule type="cellIs" dxfId="49" priority="626" operator="equal">
      <formula>"""informar dados"""</formula>
    </cfRule>
  </conditionalFormatting>
  <conditionalFormatting sqref="A32:D32">
    <cfRule type="cellIs" dxfId="48" priority="556" operator="equal">
      <formula>"""informar dados"""</formula>
    </cfRule>
  </conditionalFormatting>
  <conditionalFormatting sqref="A43:D43">
    <cfRule type="cellIs" dxfId="47" priority="554" operator="equal">
      <formula>"""informar dados"""</formula>
    </cfRule>
  </conditionalFormatting>
  <conditionalFormatting sqref="A51:D51">
    <cfRule type="cellIs" dxfId="46" priority="553" operator="equal">
      <formula>"""informar dados"""</formula>
    </cfRule>
  </conditionalFormatting>
  <conditionalFormatting sqref="A60:D61">
    <cfRule type="cellIs" dxfId="45" priority="552" operator="equal">
      <formula>"""informar dados"""</formula>
    </cfRule>
  </conditionalFormatting>
  <conditionalFormatting sqref="A69:D69">
    <cfRule type="cellIs" dxfId="44" priority="514" operator="equal">
      <formula>"""informar dados"""</formula>
    </cfRule>
  </conditionalFormatting>
  <conditionalFormatting sqref="A78:D78">
    <cfRule type="cellIs" dxfId="43" priority="150" operator="equal">
      <formula>"""informar dados"""</formula>
    </cfRule>
  </conditionalFormatting>
  <conditionalFormatting sqref="A100:D100">
    <cfRule type="cellIs" dxfId="42" priority="512" operator="equal">
      <formula>"""informar dados"""</formula>
    </cfRule>
  </conditionalFormatting>
  <conditionalFormatting sqref="A140:D140">
    <cfRule type="cellIs" dxfId="41" priority="156" operator="equal">
      <formula>"""informar dados"""</formula>
    </cfRule>
  </conditionalFormatting>
  <conditionalFormatting sqref="A159:D159">
    <cfRule type="cellIs" dxfId="40" priority="551" operator="equal">
      <formula>"""informar dados"""</formula>
    </cfRule>
  </conditionalFormatting>
  <conditionalFormatting sqref="A164:D164">
    <cfRule type="cellIs" dxfId="39" priority="454" operator="equal">
      <formula>"""informar dados"""</formula>
    </cfRule>
  </conditionalFormatting>
  <conditionalFormatting sqref="A168:D168">
    <cfRule type="cellIs" dxfId="38" priority="550" operator="equal">
      <formula>"""informar dados"""</formula>
    </cfRule>
  </conditionalFormatting>
  <conditionalFormatting sqref="B79:B94">
    <cfRule type="cellIs" dxfId="37" priority="19" operator="equal">
      <formula>"""informar dados"""</formula>
    </cfRule>
  </conditionalFormatting>
  <conditionalFormatting sqref="B44:C48">
    <cfRule type="cellIs" dxfId="36" priority="27" operator="equal">
      <formula>"""informar dados"""</formula>
    </cfRule>
  </conditionalFormatting>
  <conditionalFormatting sqref="B62:C63">
    <cfRule type="cellIs" dxfId="35" priority="2" operator="equal">
      <formula>"""informar dados"""</formula>
    </cfRule>
  </conditionalFormatting>
  <conditionalFormatting sqref="B65:C66 E65:XFD66">
    <cfRule type="cellIs" dxfId="34" priority="65" operator="equal">
      <formula>"""informar dados"""</formula>
    </cfRule>
  </conditionalFormatting>
  <conditionalFormatting sqref="B109:C109 C110:C112 B110:B113 C113:D113">
    <cfRule type="cellIs" dxfId="33" priority="10" operator="equal">
      <formula>"""informar dados"""</formula>
    </cfRule>
  </conditionalFormatting>
  <conditionalFormatting sqref="B141:C144 B145:B151">
    <cfRule type="cellIs" dxfId="32" priority="16" operator="equal">
      <formula>"""informar dados"""</formula>
    </cfRule>
  </conditionalFormatting>
  <conditionalFormatting sqref="B153:C153">
    <cfRule type="cellIs" dxfId="31" priority="11" operator="equal">
      <formula>"""informar dados"""</formula>
    </cfRule>
  </conditionalFormatting>
  <conditionalFormatting sqref="B165:C165">
    <cfRule type="cellIs" dxfId="30" priority="25" operator="equal">
      <formula>"""informar dados"""</formula>
    </cfRule>
  </conditionalFormatting>
  <conditionalFormatting sqref="B169:C169">
    <cfRule type="cellIs" dxfId="29" priority="24" operator="equal">
      <formula>"""informar dados"""</formula>
    </cfRule>
  </conditionalFormatting>
  <conditionalFormatting sqref="B101:D108 A101:A120 E105:I108 F109:I118 B114:D116 C117 B117:B118 C118:D118 H119:I119 A141:A158 C150:I150 C151:XFD151 B152:XFD152 A165:A167">
    <cfRule type="cellIs" dxfId="28" priority="142" operator="equal">
      <formula>"""informar dados"""</formula>
    </cfRule>
  </conditionalFormatting>
  <conditionalFormatting sqref="B15:XFD19 A15:A21 A23:A31 A29:XFD29 J31:XFD32 E44:XFD48 A44:A50 B160:XFD161">
    <cfRule type="cellIs" dxfId="27" priority="357" operator="equal">
      <formula>"""informar dados"""</formula>
    </cfRule>
  </conditionalFormatting>
  <conditionalFormatting sqref="B64:XFD64">
    <cfRule type="cellIs" dxfId="26" priority="152" operator="equal">
      <formula>"""informar dados"""</formula>
    </cfRule>
  </conditionalFormatting>
  <conditionalFormatting sqref="C74:C75">
    <cfRule type="cellIs" dxfId="25" priority="20" operator="equal">
      <formula>"""informar dados"""</formula>
    </cfRule>
  </conditionalFormatting>
  <conditionalFormatting sqref="C79:C90 E79:XFD90 C91:XFD91 C92:C93 E92:XFD94 C94:D94">
    <cfRule type="cellIs" dxfId="24" priority="43" operator="equal">
      <formula>"""informar dados"""</formula>
    </cfRule>
  </conditionalFormatting>
  <conditionalFormatting sqref="C146:C147">
    <cfRule type="cellIs" dxfId="23" priority="13" operator="equal">
      <formula>"""informar dados"""</formula>
    </cfRule>
  </conditionalFormatting>
  <conditionalFormatting sqref="C149">
    <cfRule type="cellIs" dxfId="22" priority="12" operator="equal">
      <formula>"""informar dados"""</formula>
    </cfRule>
  </conditionalFormatting>
  <conditionalFormatting sqref="C145:D145">
    <cfRule type="cellIs" dxfId="21" priority="15" operator="equal">
      <formula>"""informar dados"""</formula>
    </cfRule>
  </conditionalFormatting>
  <conditionalFormatting sqref="C37:XFD38 C39:C40 E39:XFD40 B52:B57 A52:A59">
    <cfRule type="cellIs" dxfId="20" priority="145" operator="equal">
      <formula>"""informar dados"""</formula>
    </cfRule>
  </conditionalFormatting>
  <conditionalFormatting sqref="D34">
    <cfRule type="cellIs" dxfId="19" priority="29" operator="equal">
      <formula>"""informar dados"""</formula>
    </cfRule>
  </conditionalFormatting>
  <conditionalFormatting sqref="D144">
    <cfRule type="cellIs" dxfId="18" priority="17" operator="equal">
      <formula>"""informar dados"""</formula>
    </cfRule>
  </conditionalFormatting>
  <conditionalFormatting sqref="D194:D210">
    <cfRule type="cellIs" dxfId="17" priority="40" operator="equal">
      <formula>"""informar dados"""</formula>
    </cfRule>
  </conditionalFormatting>
  <conditionalFormatting sqref="D72:I72">
    <cfRule type="cellIs" dxfId="16" priority="22" operator="equal">
      <formula>"""informar dados"""</formula>
    </cfRule>
  </conditionalFormatting>
  <conditionalFormatting sqref="E103:E104">
    <cfRule type="cellIs" dxfId="15" priority="8" operator="equal">
      <formula>"""informar dados"""</formula>
    </cfRule>
  </conditionalFormatting>
  <conditionalFormatting sqref="E114">
    <cfRule type="cellIs" dxfId="14" priority="7" operator="equal">
      <formula>"""informar dados"""</formula>
    </cfRule>
  </conditionalFormatting>
  <conditionalFormatting sqref="E117">
    <cfRule type="cellIs" dxfId="13" priority="59" operator="equal">
      <formula>"""informar dados"""</formula>
    </cfRule>
  </conditionalFormatting>
  <conditionalFormatting sqref="E61:I61">
    <cfRule type="cellIs" dxfId="12" priority="3" operator="equal">
      <formula>"""informar dados"""</formula>
    </cfRule>
  </conditionalFormatting>
  <conditionalFormatting sqref="E153:I153 B154:I156">
    <cfRule type="cellIs" dxfId="11" priority="30" operator="equal">
      <formula>"""informar dados"""</formula>
    </cfRule>
  </conditionalFormatting>
  <conditionalFormatting sqref="E33:XFD36">
    <cfRule type="cellIs" dxfId="10" priority="34" operator="equal">
      <formula>"""informar dados"""</formula>
    </cfRule>
  </conditionalFormatting>
  <conditionalFormatting sqref="E62:XFD63">
    <cfRule type="cellIs" dxfId="9" priority="1" operator="equal">
      <formula>"""informar dados"""</formula>
    </cfRule>
  </conditionalFormatting>
  <conditionalFormatting sqref="E141:XFD147 C148:XFD148 E149:I149 K149:XFD150">
    <cfRule type="cellIs" dxfId="8" priority="81" operator="equal">
      <formula>"""informar dados"""</formula>
    </cfRule>
  </conditionalFormatting>
  <conditionalFormatting sqref="F122:I131">
    <cfRule type="cellIs" dxfId="7" priority="4" operator="equal">
      <formula>"""informar dados"""</formula>
    </cfRule>
  </conditionalFormatting>
  <conditionalFormatting sqref="G6:G8 D70:I70 C70:C72 A79:A99 B95:XFD97">
    <cfRule type="cellIs" dxfId="6" priority="154" operator="equal">
      <formula>"""informar dados"""</formula>
    </cfRule>
  </conditionalFormatting>
  <conditionalFormatting sqref="H58:I58">
    <cfRule type="cellIs" dxfId="5" priority="593" operator="equal">
      <formula>"""informar dados"""</formula>
    </cfRule>
  </conditionalFormatting>
  <conditionalFormatting sqref="H67:I67">
    <cfRule type="cellIs" dxfId="4" priority="976" operator="equal">
      <formula>"""informar dados"""</formula>
    </cfRule>
  </conditionalFormatting>
  <conditionalFormatting sqref="H157:I157">
    <cfRule type="cellIs" dxfId="3" priority="208" operator="equal">
      <formula>"""informar dados"""</formula>
    </cfRule>
  </conditionalFormatting>
  <conditionalFormatting sqref="H166:I166">
    <cfRule type="cellIs" dxfId="2" priority="450" operator="equal">
      <formula>"""informar dados"""</formula>
    </cfRule>
  </conditionalFormatting>
  <conditionalFormatting sqref="I6 A10:I10 A11 A12:I13 A14:E14 H20:I20 H41:I41 H162:I162 E173:I181 G182:I182 A195:C195 E195:I197">
    <cfRule type="cellIs" dxfId="1" priority="1034" operator="equal">
      <formula>"""informar dados"""</formula>
    </cfRule>
  </conditionalFormatting>
  <conditionalFormatting sqref="J10:XFD14 J20:XFD22 B23:C23 E23:XFD23 B24:XFD24 C25:C26 E25:XFD26 B25:B28 C27:XFD28 H30:XFD30 J41:XFD43 H49:XFD49 J50:XFD51 C52:C54 E52:XFD54 C55:XFD56 C57 E57:XFD57 J58:XFD61 E71:I71 H76:XFD76 J77:XFD78 H98:XFD98 J99:XFD100 F101:XFD104 J153:XFD155 K156:XFD157 J158:XFD159 J162:XFD164 E165:XFD165 J166:XFD168 E169:XFD169 H170:XFD170 A199:C210 E199:I210 A211:I1048576">
    <cfRule type="cellIs" dxfId="0" priority="310" operator="equal">
      <formula>"""informar dados"""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5" fitToHeight="0" orientation="portrait" horizontalDpi="360" verticalDpi="36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PO</vt:lpstr>
      <vt:lpstr>PO!Area_de_impressao</vt:lpstr>
      <vt:lpstr>PO!Titulos_de_impressao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2026-08-31T12:19:51Z</dcterms:modified>
</cp:coreProperties>
</file>